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F22" i="4686"/>
  <c r="O22" i="4688" s="1"/>
  <c r="F10" i="4686"/>
  <c r="B22" i="4688" s="1"/>
  <c r="AN28" i="4688"/>
  <c r="CB18" i="4688" s="1"/>
  <c r="AL28" i="4688"/>
  <c r="BZ18" i="4688" s="1"/>
  <c r="N22" i="4688" l="1"/>
  <c r="P23" i="4688" s="1"/>
  <c r="N11" i="4686"/>
  <c r="J34" i="4689"/>
  <c r="AF24" i="4688" s="1"/>
  <c r="J32" i="4689"/>
  <c r="U24" i="4688" s="1"/>
  <c r="J24" i="4689"/>
  <c r="Z19" i="4688" s="1"/>
  <c r="J23" i="4689"/>
  <c r="U19" i="4688" s="1"/>
  <c r="J31" i="4689"/>
  <c r="J26" i="4689"/>
  <c r="AK19" i="4688" s="1"/>
  <c r="J20" i="4689"/>
  <c r="G19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T17" i="4681"/>
  <c r="J44" i="4689"/>
  <c r="AF29" i="4688"/>
  <c r="J45" i="4689"/>
  <c r="J41" i="4689"/>
  <c r="P29" i="4688"/>
  <c r="J42" i="4689"/>
  <c r="J38" i="4689"/>
  <c r="D29" i="4688"/>
  <c r="J39" i="4689"/>
  <c r="AO24" i="4688"/>
  <c r="J35" i="4689"/>
  <c r="P24" i="4688"/>
  <c r="Z24" i="4688"/>
  <c r="D24" i="4688"/>
  <c r="J24" i="4688"/>
  <c r="J29" i="4689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BU18" i="4688" s="1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AU18" i="4688" s="1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BE18" i="4688" s="1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K23" i="4688"/>
  <c r="BA19" i="4688" s="1"/>
  <c r="I23" i="4688"/>
  <c r="AY19" i="4688" s="1"/>
  <c r="G23" i="4688"/>
  <c r="AW19" i="4688" s="1"/>
  <c r="H23" i="4688"/>
  <c r="AX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Q23" i="4688" l="1"/>
  <c r="BF19" i="4688" s="1"/>
  <c r="N31" i="4688"/>
  <c r="Q32" i="4688" s="1"/>
  <c r="BF21" i="4688" s="1"/>
  <c r="BU19" i="4688"/>
  <c r="AD25" i="4688"/>
  <c r="BE19" i="4688"/>
  <c r="AU19" i="4688"/>
  <c r="B25" i="4688"/>
  <c r="BU17" i="4688"/>
  <c r="AD20" i="4688"/>
  <c r="BE17" i="4688"/>
  <c r="M20" i="4688"/>
  <c r="AU17" i="4688"/>
  <c r="B20" i="4688"/>
  <c r="AI32" i="4688"/>
  <c r="BW21" i="4688" s="1"/>
  <c r="V32" i="4688"/>
  <c r="BK21" i="4688" s="1"/>
  <c r="AM32" i="4688"/>
  <c r="CA21" i="4688" s="1"/>
  <c r="AO32" i="4688"/>
  <c r="CC21" i="4688" s="1"/>
  <c r="AK32" i="4688"/>
  <c r="BY21" i="4688" s="1"/>
  <c r="AL32" i="4688"/>
  <c r="BZ21" i="4688" s="1"/>
  <c r="AJ32" i="4688"/>
  <c r="BX21" i="4688" s="1"/>
  <c r="U23" i="4684"/>
  <c r="AA32" i="4688"/>
  <c r="BP21" i="4688" s="1"/>
  <c r="E32" i="4688"/>
  <c r="AU21" i="4688" s="1"/>
  <c r="Z32" i="4688"/>
  <c r="BO21" i="4688" s="1"/>
  <c r="S32" i="4688"/>
  <c r="BH21" i="4688" s="1"/>
  <c r="W32" i="4688"/>
  <c r="BL21" i="4688" s="1"/>
  <c r="I32" i="4688"/>
  <c r="AY21" i="4688" s="1"/>
  <c r="R32" i="4688"/>
  <c r="BG21" i="4688" s="1"/>
  <c r="AH32" i="4688"/>
  <c r="BV21" i="4688" s="1"/>
  <c r="H32" i="4688"/>
  <c r="AX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25" i="4688" l="1"/>
  <c r="U25" i="4688" s="1"/>
  <c r="AO25" i="4688"/>
  <c r="AF25" i="4688"/>
  <c r="AK25" i="4688"/>
  <c r="J25" i="4688"/>
  <c r="G25" i="4688"/>
  <c r="D25" i="4688"/>
  <c r="AO20" i="4688"/>
  <c r="AK20" i="4688"/>
  <c r="AF20" i="4688"/>
  <c r="Z20" i="4688"/>
  <c r="P20" i="4688"/>
  <c r="U20" i="4688"/>
  <c r="J20" i="4688"/>
  <c r="G20" i="4688"/>
  <c r="D20" i="4688"/>
  <c r="N23" i="4681"/>
  <c r="U23" i="4681"/>
  <c r="G23" i="4681"/>
  <c r="Z25" i="4688" l="1"/>
  <c r="P25" i="4688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<sst xmlns="http://schemas.openxmlformats.org/spreadsheetml/2006/main" count="539" uniqueCount="152">
  <si>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</si>
  <si>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</si>
  <si>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</si>
  <si>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</si>
  <si>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</si>
  <si>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</si>
  <si>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</si>
  <si>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</si>
  <si>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</si>
  <si>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</si>
  <si>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</si>
  <si>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</si>
  <si>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</si>
  <si>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</si>
  <si>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</si>
  <si>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</si>
  <si>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</si>
  <si>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</si>
  <si>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</si>
  <si>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</si>
  <si>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</si>
  <si>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</si>
  <si>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</si>
  <si>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</si>
  <si>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</si>
  <si>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</si>
  <si>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</si>
  <si>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</si>
  <si>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</si>
  <si>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</si>
  <si>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</si>
  <si>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</si>
  <si>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</si>
  <si>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</si>
  <si>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</si>
  <si>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</si>
  <si>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</si>
  <si>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</si>
  <si>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</si>
  <si>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</si>
  <si>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</si>
  <si>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</si>
  <si>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</si>
  <si>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</si>
  <si>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</si>
  <si>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</si>
  <si>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</si>
  <si>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</si>
  <si>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</si>
  <si>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</si>
  <si>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</si>
  <si>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</si>
  <si>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</si>
  <si>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</si>
  <si>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</si>
  <si>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</si>
  <si>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</si>
  <si>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</si>
  <si>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</si>
  <si>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</si>
  <si>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</si>
  <si>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</si>
  <si>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</si>
  <si>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</si>
  <si>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</si>
  <si>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</si>
  <si>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</si>
  <si>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</si>
  <si>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</si>
  <si>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</si>
  <si>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</si>
  <si>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</si>
  <si>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</si>
  <si>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</si>
  <si>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</si>
  <si>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</si>
  <si>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</si>
  <si>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</si>
  <si>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</si>
  <si>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</si>
  <si>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</si>
  <si>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</si>
  <si>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</si>
  <si>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</si>
  <si>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</si>
  <si>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</si>
  <si>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</si>
  <si>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</si>
  <si>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</si>
  <si>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</si>
  <si>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</si>
  <si>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</si>
  <si>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</si>
  <si>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</si>
  <si>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</si>
  <si>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</si>
  <si>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</si>
  <si>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</si>
  <si>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</si>
  <si>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</si>
  <si>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</si>
  <si>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</si>
  <si>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</si>
  <si>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</si>
  <si>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</si>
  <si>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</si>
  <si>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</si>
  <si>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</si>
  <si>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</si>
  <si>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</si>
  <si>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</si>
  <si>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</si>
  <si>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</si>
  <si>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</si>
  <si>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</si>
  <si>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</si>
  <si>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</si>
  <si>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</si>
  <si>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</si>
  <si>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</si>
  <si>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</si>
  <si>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</si>
  <si>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</si>
  <si>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</si>
  <si>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</si>
  <si>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</si>
  <si>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</si>
  <si>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</si>
  <si>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</si>
  <si>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</si>
  <si>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</si>
  <si>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</si>
  <si>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</si>
  <si>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</si>
  <si>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</si>
  <si>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</si>
  <si>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</si>
  <si>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</si>
  <si>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</si>
  <si>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</si>
  <si>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</si>
  <si>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</si>
  <si>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</si>
  <si>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</si>
  <si>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</si>
  <si>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</si>
  <si>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</si>
  <si>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44</t>
  </si>
  <si>
    <t>GEOVANNIS GONZALEZ</t>
  </si>
  <si>
    <t xml:space="preserve">VOL MAX </t>
  </si>
  <si>
    <t>JHONY NAVARRO</t>
  </si>
  <si>
    <t>16:00- 17:00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</si>
</sst>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72</c:v>
                </c:pt>
                <c:pt idx="1">
                  <c:v>86.5</c:v>
                </c:pt>
                <c:pt idx="2">
                  <c:v>86</c:v>
                </c:pt>
                <c:pt idx="3">
                  <c:v>81.5</c:v>
                </c:pt>
                <c:pt idx="4">
                  <c:v>85</c:v>
                </c:pt>
                <c:pt idx="5">
                  <c:v>84</c:v>
                </c:pt>
                <c:pt idx="6">
                  <c:v>93.5</c:v>
                </c:pt>
                <c:pt idx="7">
                  <c:v>87.5</c:v>
                </c:pt>
                <c:pt idx="8">
                  <c:v>76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04064"/>
        <c:axId val="76115968"/>
      </c:barChart>
      <c:catAx>
        <c:axId val="7610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1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326</c:v>
                </c:pt>
                <c:pt idx="4">
                  <c:v>339</c:v>
                </c:pt>
                <c:pt idx="5">
                  <c:v>336.5</c:v>
                </c:pt>
                <c:pt idx="6">
                  <c:v>344</c:v>
                </c:pt>
                <c:pt idx="7">
                  <c:v>350</c:v>
                </c:pt>
                <c:pt idx="8">
                  <c:v>341</c:v>
                </c:pt>
                <c:pt idx="9">
                  <c:v>341.5</c:v>
                </c:pt>
                <c:pt idx="13">
                  <c:v>306</c:v>
                </c:pt>
                <c:pt idx="14">
                  <c:v>293</c:v>
                </c:pt>
                <c:pt idx="15">
                  <c:v>306.5</c:v>
                </c:pt>
                <c:pt idx="16">
                  <c:v>301</c:v>
                </c:pt>
                <c:pt idx="17">
                  <c:v>302</c:v>
                </c:pt>
                <c:pt idx="18">
                  <c:v>292.5</c:v>
                </c:pt>
                <c:pt idx="19">
                  <c:v>265.5</c:v>
                </c:pt>
                <c:pt idx="20">
                  <c:v>264.5</c:v>
                </c:pt>
                <c:pt idx="21">
                  <c:v>269</c:v>
                </c:pt>
                <c:pt idx="22">
                  <c:v>288</c:v>
                </c:pt>
                <c:pt idx="23">
                  <c:v>304</c:v>
                </c:pt>
                <c:pt idx="24">
                  <c:v>315</c:v>
                </c:pt>
                <c:pt idx="25">
                  <c:v>287.5</c:v>
                </c:pt>
                <c:pt idx="29">
                  <c:v>260</c:v>
                </c:pt>
                <c:pt idx="30">
                  <c:v>200.5</c:v>
                </c:pt>
                <c:pt idx="31">
                  <c:v>124.5</c:v>
                </c:pt>
                <c:pt idx="32">
                  <c:v>62.5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946.5</c:v>
                </c:pt>
                <c:pt idx="4">
                  <c:v>1029.5</c:v>
                </c:pt>
                <c:pt idx="5">
                  <c:v>1081</c:v>
                </c:pt>
                <c:pt idx="6">
                  <c:v>1089</c:v>
                </c:pt>
                <c:pt idx="7">
                  <c:v>1119</c:v>
                </c:pt>
                <c:pt idx="8">
                  <c:v>1068.5</c:v>
                </c:pt>
                <c:pt idx="9">
                  <c:v>1034</c:v>
                </c:pt>
                <c:pt idx="13">
                  <c:v>870.5</c:v>
                </c:pt>
                <c:pt idx="14">
                  <c:v>797</c:v>
                </c:pt>
                <c:pt idx="15">
                  <c:v>767.5</c:v>
                </c:pt>
                <c:pt idx="16">
                  <c:v>751.5</c:v>
                </c:pt>
                <c:pt idx="17">
                  <c:v>772.5</c:v>
                </c:pt>
                <c:pt idx="18">
                  <c:v>791</c:v>
                </c:pt>
                <c:pt idx="19">
                  <c:v>777</c:v>
                </c:pt>
                <c:pt idx="20">
                  <c:v>791</c:v>
                </c:pt>
                <c:pt idx="21">
                  <c:v>769</c:v>
                </c:pt>
                <c:pt idx="22">
                  <c:v>785.5</c:v>
                </c:pt>
                <c:pt idx="23">
                  <c:v>813.5</c:v>
                </c:pt>
                <c:pt idx="24">
                  <c:v>814.5</c:v>
                </c:pt>
                <c:pt idx="25">
                  <c:v>858.5</c:v>
                </c:pt>
                <c:pt idx="29">
                  <c:v>857</c:v>
                </c:pt>
                <c:pt idx="30">
                  <c:v>649.5</c:v>
                </c:pt>
                <c:pt idx="31">
                  <c:v>420</c:v>
                </c:pt>
                <c:pt idx="32">
                  <c:v>191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1272.5</c:v>
                </c:pt>
                <c:pt idx="4">
                  <c:v>1368.5</c:v>
                </c:pt>
                <c:pt idx="5">
                  <c:v>1417.5</c:v>
                </c:pt>
                <c:pt idx="6">
                  <c:v>1433</c:v>
                </c:pt>
                <c:pt idx="7">
                  <c:v>1469</c:v>
                </c:pt>
                <c:pt idx="8">
                  <c:v>1409.5</c:v>
                </c:pt>
                <c:pt idx="9">
                  <c:v>1375.5</c:v>
                </c:pt>
                <c:pt idx="13">
                  <c:v>1176.5</c:v>
                </c:pt>
                <c:pt idx="14">
                  <c:v>1090</c:v>
                </c:pt>
                <c:pt idx="15">
                  <c:v>1074</c:v>
                </c:pt>
                <c:pt idx="16">
                  <c:v>1052.5</c:v>
                </c:pt>
                <c:pt idx="17">
                  <c:v>1074.5</c:v>
                </c:pt>
                <c:pt idx="18">
                  <c:v>1083.5</c:v>
                </c:pt>
                <c:pt idx="19">
                  <c:v>1042.5</c:v>
                </c:pt>
                <c:pt idx="20">
                  <c:v>1055.5</c:v>
                </c:pt>
                <c:pt idx="21">
                  <c:v>1038</c:v>
                </c:pt>
                <c:pt idx="22">
                  <c:v>1073.5</c:v>
                </c:pt>
                <c:pt idx="23">
                  <c:v>1117.5</c:v>
                </c:pt>
                <c:pt idx="24">
                  <c:v>1129.5</c:v>
                </c:pt>
                <c:pt idx="25">
                  <c:v>1146</c:v>
                </c:pt>
                <c:pt idx="29">
                  <c:v>1117</c:v>
                </c:pt>
                <c:pt idx="30">
                  <c:v>850</c:v>
                </c:pt>
                <c:pt idx="31">
                  <c:v>544.5</c:v>
                </c:pt>
                <c:pt idx="32">
                  <c:v>253.5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6224"/>
        <c:axId val="77611008"/>
      </c:lineChart>
      <c:catAx>
        <c:axId val="74836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76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11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836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59.5</c:v>
                </c:pt>
                <c:pt idx="1">
                  <c:v>76</c:v>
                </c:pt>
                <c:pt idx="2">
                  <c:v>62</c:v>
                </c:pt>
                <c:pt idx="3">
                  <c:v>62.5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27232"/>
        <c:axId val="76151040"/>
      </c:barChart>
      <c:catAx>
        <c:axId val="761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5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2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82</c:v>
                </c:pt>
                <c:pt idx="1">
                  <c:v>74.5</c:v>
                </c:pt>
                <c:pt idx="2">
                  <c:v>76.5</c:v>
                </c:pt>
                <c:pt idx="3">
                  <c:v>73</c:v>
                </c:pt>
                <c:pt idx="4">
                  <c:v>69</c:v>
                </c:pt>
                <c:pt idx="5">
                  <c:v>88</c:v>
                </c:pt>
                <c:pt idx="6">
                  <c:v>71</c:v>
                </c:pt>
                <c:pt idx="7">
                  <c:v>74</c:v>
                </c:pt>
                <c:pt idx="8">
                  <c:v>59.5</c:v>
                </c:pt>
                <c:pt idx="9">
                  <c:v>61</c:v>
                </c:pt>
                <c:pt idx="10">
                  <c:v>70</c:v>
                </c:pt>
                <c:pt idx="11">
                  <c:v>78.5</c:v>
                </c:pt>
                <c:pt idx="12">
                  <c:v>78.5</c:v>
                </c:pt>
                <c:pt idx="13">
                  <c:v>77</c:v>
                </c:pt>
                <c:pt idx="14">
                  <c:v>81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00384"/>
        <c:axId val="78840576"/>
      </c:barChart>
      <c:catAx>
        <c:axId val="7880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4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8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193.5</c:v>
                </c:pt>
                <c:pt idx="1">
                  <c:v>227.5</c:v>
                </c:pt>
                <c:pt idx="2">
                  <c:v>265.5</c:v>
                </c:pt>
                <c:pt idx="3">
                  <c:v>260</c:v>
                </c:pt>
                <c:pt idx="4">
                  <c:v>276.5</c:v>
                </c:pt>
                <c:pt idx="5">
                  <c:v>279</c:v>
                </c:pt>
                <c:pt idx="6">
                  <c:v>273.5</c:v>
                </c:pt>
                <c:pt idx="7">
                  <c:v>290</c:v>
                </c:pt>
                <c:pt idx="8">
                  <c:v>226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081472"/>
        <c:axId val="79084544"/>
      </c:barChart>
      <c:catAx>
        <c:axId val="7908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0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08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08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207.5</c:v>
                </c:pt>
                <c:pt idx="1">
                  <c:v>229.5</c:v>
                </c:pt>
                <c:pt idx="2">
                  <c:v>229</c:v>
                </c:pt>
                <c:pt idx="3">
                  <c:v>191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18336"/>
        <c:axId val="79121408"/>
      </c:barChart>
      <c:catAx>
        <c:axId val="791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2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1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249.5</c:v>
                </c:pt>
                <c:pt idx="1">
                  <c:v>235</c:v>
                </c:pt>
                <c:pt idx="2">
                  <c:v>209</c:v>
                </c:pt>
                <c:pt idx="3">
                  <c:v>177</c:v>
                </c:pt>
                <c:pt idx="4">
                  <c:v>176</c:v>
                </c:pt>
                <c:pt idx="5">
                  <c:v>205.5</c:v>
                </c:pt>
                <c:pt idx="6">
                  <c:v>193</c:v>
                </c:pt>
                <c:pt idx="7">
                  <c:v>198</c:v>
                </c:pt>
                <c:pt idx="8">
                  <c:v>194.5</c:v>
                </c:pt>
                <c:pt idx="9">
                  <c:v>191.5</c:v>
                </c:pt>
                <c:pt idx="10">
                  <c:v>207</c:v>
                </c:pt>
                <c:pt idx="11">
                  <c:v>176</c:v>
                </c:pt>
                <c:pt idx="12">
                  <c:v>211</c:v>
                </c:pt>
                <c:pt idx="13">
                  <c:v>219.5</c:v>
                </c:pt>
                <c:pt idx="14">
                  <c:v>208</c:v>
                </c:pt>
                <c:pt idx="15">
                  <c:v>220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145600"/>
        <c:axId val="79161216"/>
      </c:barChart>
      <c:catAx>
        <c:axId val="7914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6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6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14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265.5</c:v>
                </c:pt>
                <c:pt idx="1">
                  <c:v>314</c:v>
                </c:pt>
                <c:pt idx="2">
                  <c:v>351.5</c:v>
                </c:pt>
                <c:pt idx="3">
                  <c:v>341.5</c:v>
                </c:pt>
                <c:pt idx="4">
                  <c:v>361.5</c:v>
                </c:pt>
                <c:pt idx="5">
                  <c:v>363</c:v>
                </c:pt>
                <c:pt idx="6">
                  <c:v>367</c:v>
                </c:pt>
                <c:pt idx="7">
                  <c:v>377.5</c:v>
                </c:pt>
                <c:pt idx="8">
                  <c:v>302</c:v>
                </c:pt>
                <c:pt idx="9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475840"/>
        <c:axId val="79479168"/>
      </c:barChart>
      <c:catAx>
        <c:axId val="7947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47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47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47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267</c:v>
                </c:pt>
                <c:pt idx="1">
                  <c:v>305.5</c:v>
                </c:pt>
                <c:pt idx="2">
                  <c:v>291</c:v>
                </c:pt>
                <c:pt idx="3">
                  <c:v>253.5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589376"/>
        <c:axId val="79592448"/>
      </c:barChart>
      <c:catAx>
        <c:axId val="7958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5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59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58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331.5</c:v>
                </c:pt>
                <c:pt idx="1">
                  <c:v>309.5</c:v>
                </c:pt>
                <c:pt idx="2">
                  <c:v>285.5</c:v>
                </c:pt>
                <c:pt idx="3">
                  <c:v>250</c:v>
                </c:pt>
                <c:pt idx="4">
                  <c:v>245</c:v>
                </c:pt>
                <c:pt idx="5">
                  <c:v>293.5</c:v>
                </c:pt>
                <c:pt idx="6">
                  <c:v>264</c:v>
                </c:pt>
                <c:pt idx="7">
                  <c:v>272</c:v>
                </c:pt>
                <c:pt idx="8">
                  <c:v>254</c:v>
                </c:pt>
                <c:pt idx="9">
                  <c:v>252.5</c:v>
                </c:pt>
                <c:pt idx="10">
                  <c:v>277</c:v>
                </c:pt>
                <c:pt idx="11">
                  <c:v>254.5</c:v>
                </c:pt>
                <c:pt idx="12">
                  <c:v>289.5</c:v>
                </c:pt>
                <c:pt idx="13">
                  <c:v>296.5</c:v>
                </c:pt>
                <c:pt idx="14">
                  <c:v>289</c:v>
                </c:pt>
                <c:pt idx="15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12544"/>
        <c:axId val="81205120"/>
      </c:barChart>
      <c:catAx>
        <c:axId val="7961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0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61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147</v>
      </c>
      <c r="E5" s="171"/>
      <c r="F5" s="171"/>
      <c r="G5" s="171"/>
      <c r="H5" s="171"/>
      <c r="I5" s="166" t="s">
        <v>53</v>
      </c>
      <c r="J5" s="166"/>
      <c r="K5" s="166"/>
      <c r="L5" s="172">
        <v>2120</v>
      </c>
      <c r="M5" s="172"/>
      <c r="N5" s="172"/>
      <c r="O5" s="12"/>
      <c r="P5" s="166" t="s">
        <v>57</v>
      </c>
      <c r="Q5" s="166"/>
      <c r="R5" s="166"/>
      <c r="S5" s="170" t="s">
        <v>146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150</v>
      </c>
      <c r="E6" s="168"/>
      <c r="F6" s="168"/>
      <c r="G6" s="168"/>
      <c r="H6" s="168"/>
      <c r="I6" s="166" t="s">
        <v>59</v>
      </c>
      <c r="J6" s="166"/>
      <c r="K6" s="166"/>
      <c r="L6" s="179">
        <v>3</v>
      </c>
      <c r="M6" s="179"/>
      <c r="N6" s="179"/>
      <c r="O6" s="42"/>
      <c r="P6" s="166" t="s">
        <v>58</v>
      </c>
      <c r="Q6" s="166"/>
      <c r="R6" s="166"/>
      <c r="S6" s="180">
        <v>44106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5</v>
      </c>
      <c r="C10" s="46">
        <v>43</v>
      </c>
      <c r="D10" s="46">
        <v>12</v>
      </c>
      <c r="E10" s="46">
        <v>1</v>
      </c>
      <c r="F10" s="6">
        <f t="shared" ref="F10:F22" si="0">B10*0.5+C10*1+D10*2+E10*2.5</f>
        <v>72</v>
      </c>
      <c r="G10" s="2"/>
      <c r="H10" s="19" t="s">
        <v>4</v>
      </c>
      <c r="I10" s="46">
        <v>1</v>
      </c>
      <c r="J10" s="46">
        <v>54</v>
      </c>
      <c r="K10" s="46">
        <v>8</v>
      </c>
      <c r="L10" s="46">
        <v>1</v>
      </c>
      <c r="M10" s="6">
        <f t="shared" ref="M10:M22" si="1">I10*0.5+J10*1+K10*2+L10*2.5</f>
        <v>73</v>
      </c>
      <c r="N10" s="9">
        <f>F20+F21+F22+M10</f>
        <v>306</v>
      </c>
      <c r="O10" s="19" t="s">
        <v>43</v>
      </c>
      <c r="P10" s="46">
        <v>1</v>
      </c>
      <c r="Q10" s="46">
        <v>40</v>
      </c>
      <c r="R10" s="46">
        <v>7</v>
      </c>
      <c r="S10" s="46">
        <v>2</v>
      </c>
      <c r="T10" s="6">
        <f t="shared" ref="T10:T21" si="2">P10*0.5+Q10*1+R10*2+S10*2.5</f>
        <v>59.5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55</v>
      </c>
      <c r="D11" s="46">
        <v>10</v>
      </c>
      <c r="E11" s="46">
        <v>3</v>
      </c>
      <c r="F11" s="6">
        <f t="shared" si="0"/>
        <v>86.5</v>
      </c>
      <c r="G11" s="2"/>
      <c r="H11" s="19" t="s">
        <v>5</v>
      </c>
      <c r="I11" s="46">
        <v>0</v>
      </c>
      <c r="J11" s="46">
        <v>43</v>
      </c>
      <c r="K11" s="46">
        <v>8</v>
      </c>
      <c r="L11" s="46">
        <v>4</v>
      </c>
      <c r="M11" s="6">
        <f t="shared" si="1"/>
        <v>69</v>
      </c>
      <c r="N11" s="9">
        <f>F21+F22+M10+M11</f>
        <v>293</v>
      </c>
      <c r="O11" s="19" t="s">
        <v>44</v>
      </c>
      <c r="P11" s="46">
        <v>3</v>
      </c>
      <c r="Q11" s="46">
        <v>53</v>
      </c>
      <c r="R11" s="46">
        <v>7</v>
      </c>
      <c r="S11" s="46">
        <v>3</v>
      </c>
      <c r="T11" s="6">
        <f t="shared" si="2"/>
        <v>76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57</v>
      </c>
      <c r="D12" s="46">
        <v>11</v>
      </c>
      <c r="E12" s="46">
        <v>2</v>
      </c>
      <c r="F12" s="6">
        <f t="shared" si="0"/>
        <v>86</v>
      </c>
      <c r="G12" s="2"/>
      <c r="H12" s="19" t="s">
        <v>6</v>
      </c>
      <c r="I12" s="46">
        <v>4</v>
      </c>
      <c r="J12" s="46">
        <v>63</v>
      </c>
      <c r="K12" s="46">
        <v>9</v>
      </c>
      <c r="L12" s="46">
        <v>2</v>
      </c>
      <c r="M12" s="6">
        <f t="shared" si="1"/>
        <v>88</v>
      </c>
      <c r="N12" s="2">
        <f>F22+M10+M11+M12</f>
        <v>306.5</v>
      </c>
      <c r="O12" s="19" t="s">
        <v>32</v>
      </c>
      <c r="P12" s="46">
        <v>3</v>
      </c>
      <c r="Q12" s="46">
        <v>40</v>
      </c>
      <c r="R12" s="46">
        <v>9</v>
      </c>
      <c r="S12" s="46">
        <v>1</v>
      </c>
      <c r="T12" s="6">
        <f t="shared" si="2"/>
        <v>62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56</v>
      </c>
      <c r="D13" s="46">
        <v>9</v>
      </c>
      <c r="E13" s="46">
        <v>2</v>
      </c>
      <c r="F13" s="6">
        <f t="shared" si="0"/>
        <v>81.5</v>
      </c>
      <c r="G13" s="2">
        <f t="shared" ref="G13:G19" si="3">F10+F11+F12+F13</f>
        <v>326</v>
      </c>
      <c r="H13" s="19" t="s">
        <v>7</v>
      </c>
      <c r="I13" s="46">
        <v>6</v>
      </c>
      <c r="J13" s="46">
        <v>45</v>
      </c>
      <c r="K13" s="46">
        <v>9</v>
      </c>
      <c r="L13" s="46">
        <v>2</v>
      </c>
      <c r="M13" s="6">
        <f t="shared" si="1"/>
        <v>71</v>
      </c>
      <c r="N13" s="2">
        <f t="shared" ref="N13:N18" si="4">M10+M11+M12+M13</f>
        <v>301</v>
      </c>
      <c r="O13" s="19" t="s">
        <v>33</v>
      </c>
      <c r="P13" s="46">
        <v>2</v>
      </c>
      <c r="Q13" s="46">
        <v>43</v>
      </c>
      <c r="R13" s="46">
        <v>8</v>
      </c>
      <c r="S13" s="46">
        <v>1</v>
      </c>
      <c r="T13" s="6">
        <f t="shared" si="2"/>
        <v>62.5</v>
      </c>
      <c r="U13" s="2">
        <f t="shared" ref="U13:U21" si="5">T10+T11+T12+T13</f>
        <v>260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61</v>
      </c>
      <c r="D14" s="46">
        <v>11</v>
      </c>
      <c r="E14" s="46">
        <v>0</v>
      </c>
      <c r="F14" s="6">
        <f t="shared" si="0"/>
        <v>85</v>
      </c>
      <c r="G14" s="2">
        <f t="shared" si="3"/>
        <v>339</v>
      </c>
      <c r="H14" s="19" t="s">
        <v>9</v>
      </c>
      <c r="I14" s="46">
        <v>4</v>
      </c>
      <c r="J14" s="46">
        <v>48</v>
      </c>
      <c r="K14" s="46">
        <v>7</v>
      </c>
      <c r="L14" s="46">
        <v>4</v>
      </c>
      <c r="M14" s="6">
        <f t="shared" si="1"/>
        <v>74</v>
      </c>
      <c r="N14" s="2">
        <f t="shared" si="4"/>
        <v>302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200.5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59</v>
      </c>
      <c r="D15" s="46">
        <v>6</v>
      </c>
      <c r="E15" s="46">
        <v>4</v>
      </c>
      <c r="F15" s="6">
        <f t="shared" si="0"/>
        <v>84</v>
      </c>
      <c r="G15" s="2">
        <f t="shared" si="3"/>
        <v>336.5</v>
      </c>
      <c r="H15" s="19" t="s">
        <v>12</v>
      </c>
      <c r="I15" s="46">
        <v>5</v>
      </c>
      <c r="J15" s="46">
        <v>42</v>
      </c>
      <c r="K15" s="46">
        <v>5</v>
      </c>
      <c r="L15" s="46">
        <v>2</v>
      </c>
      <c r="M15" s="6">
        <f t="shared" si="1"/>
        <v>59.5</v>
      </c>
      <c r="N15" s="2">
        <f t="shared" si="4"/>
        <v>292.5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124.5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68</v>
      </c>
      <c r="D16" s="46">
        <v>7</v>
      </c>
      <c r="E16" s="46">
        <v>4</v>
      </c>
      <c r="F16" s="6">
        <f t="shared" si="0"/>
        <v>93.5</v>
      </c>
      <c r="G16" s="2">
        <f t="shared" si="3"/>
        <v>344</v>
      </c>
      <c r="H16" s="19" t="s">
        <v>15</v>
      </c>
      <c r="I16" s="46">
        <v>3</v>
      </c>
      <c r="J16" s="46">
        <v>46</v>
      </c>
      <c r="K16" s="46">
        <v>3</v>
      </c>
      <c r="L16" s="46">
        <v>3</v>
      </c>
      <c r="M16" s="6">
        <f t="shared" si="1"/>
        <v>61</v>
      </c>
      <c r="N16" s="2">
        <f t="shared" si="4"/>
        <v>265.5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62.5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59</v>
      </c>
      <c r="D17" s="46">
        <v>10</v>
      </c>
      <c r="E17" s="46">
        <v>2</v>
      </c>
      <c r="F17" s="6">
        <f t="shared" si="0"/>
        <v>87.5</v>
      </c>
      <c r="G17" s="2">
        <f t="shared" si="3"/>
        <v>350</v>
      </c>
      <c r="H17" s="19" t="s">
        <v>18</v>
      </c>
      <c r="I17" s="46">
        <v>3</v>
      </c>
      <c r="J17" s="46">
        <v>49</v>
      </c>
      <c r="K17" s="46">
        <v>6</v>
      </c>
      <c r="L17" s="46">
        <v>3</v>
      </c>
      <c r="M17" s="6">
        <f t="shared" si="1"/>
        <v>70</v>
      </c>
      <c r="N17" s="2">
        <f t="shared" si="4"/>
        <v>264.5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55</v>
      </c>
      <c r="D18" s="46">
        <v>5</v>
      </c>
      <c r="E18" s="46">
        <v>3</v>
      </c>
      <c r="F18" s="6">
        <f t="shared" si="0"/>
        <v>76</v>
      </c>
      <c r="G18" s="2">
        <f t="shared" si="3"/>
        <v>341</v>
      </c>
      <c r="H18" s="19" t="s">
        <v>20</v>
      </c>
      <c r="I18" s="46">
        <v>6</v>
      </c>
      <c r="J18" s="46">
        <v>57</v>
      </c>
      <c r="K18" s="46">
        <v>8</v>
      </c>
      <c r="L18" s="46">
        <v>1</v>
      </c>
      <c r="M18" s="6">
        <f t="shared" si="1"/>
        <v>78.5</v>
      </c>
      <c r="N18" s="2">
        <f t="shared" si="4"/>
        <v>269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64</v>
      </c>
      <c r="D19" s="47">
        <v>6</v>
      </c>
      <c r="E19" s="47">
        <v>3</v>
      </c>
      <c r="F19" s="7">
        <f t="shared" si="0"/>
        <v>84.5</v>
      </c>
      <c r="G19" s="3">
        <f t="shared" si="3"/>
        <v>341.5</v>
      </c>
      <c r="H19" s="20" t="s">
        <v>22</v>
      </c>
      <c r="I19" s="45">
        <v>2</v>
      </c>
      <c r="J19" s="45">
        <v>50</v>
      </c>
      <c r="K19" s="45">
        <v>10</v>
      </c>
      <c r="L19" s="45">
        <v>3</v>
      </c>
      <c r="M19" s="6">
        <f t="shared" si="1"/>
        <v>78.5</v>
      </c>
      <c r="N19" s="2">
        <f>M16+M17+M18+M19</f>
        <v>288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55</v>
      </c>
      <c r="D20" s="45">
        <v>7</v>
      </c>
      <c r="E20" s="45">
        <v>4</v>
      </c>
      <c r="F20" s="8">
        <f t="shared" si="0"/>
        <v>82</v>
      </c>
      <c r="G20" s="35"/>
      <c r="H20" s="19" t="s">
        <v>24</v>
      </c>
      <c r="I20" s="46">
        <v>4</v>
      </c>
      <c r="J20" s="46">
        <v>55</v>
      </c>
      <c r="K20" s="46">
        <v>5</v>
      </c>
      <c r="L20" s="46">
        <v>4</v>
      </c>
      <c r="M20" s="8">
        <f t="shared" si="1"/>
        <v>77</v>
      </c>
      <c r="N20" s="2">
        <f>M17+M18+M19+M20</f>
        <v>304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52</v>
      </c>
      <c r="D21" s="46">
        <v>8</v>
      </c>
      <c r="E21" s="46">
        <v>2</v>
      </c>
      <c r="F21" s="6">
        <f t="shared" si="0"/>
        <v>74.5</v>
      </c>
      <c r="G21" s="36"/>
      <c r="H21" s="20" t="s">
        <v>25</v>
      </c>
      <c r="I21" s="46">
        <v>3</v>
      </c>
      <c r="J21" s="46">
        <v>59</v>
      </c>
      <c r="K21" s="46">
        <v>9</v>
      </c>
      <c r="L21" s="46">
        <v>1</v>
      </c>
      <c r="M21" s="6">
        <f t="shared" si="1"/>
        <v>81</v>
      </c>
      <c r="N21" s="2">
        <f>M18+M19+M20+M21</f>
        <v>315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45</v>
      </c>
      <c r="D22" s="46">
        <v>9</v>
      </c>
      <c r="E22" s="46">
        <v>5</v>
      </c>
      <c r="F22" s="6">
        <f t="shared" si="0"/>
        <v>76.5</v>
      </c>
      <c r="G22" s="2"/>
      <c r="H22" s="21" t="s">
        <v>26</v>
      </c>
      <c r="I22" s="47">
        <v>1</v>
      </c>
      <c r="J22" s="47">
        <v>30</v>
      </c>
      <c r="K22" s="47">
        <v>9</v>
      </c>
      <c r="L22" s="47">
        <v>1</v>
      </c>
      <c r="M22" s="6">
        <f t="shared" si="1"/>
        <v>51</v>
      </c>
      <c r="N22" s="3">
        <f>M19+M20+M21+M22</f>
        <v>287.5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350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315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260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82</v>
      </c>
      <c r="G24" s="88"/>
      <c r="H24" s="183"/>
      <c r="I24" s="184"/>
      <c r="J24" s="82" t="s">
        <v>71</v>
      </c>
      <c r="K24" s="86"/>
      <c r="L24" s="86"/>
      <c r="M24" s="87" t="s">
        <v>69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R13" sqref="R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38 X CARRERA 44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2120</v>
      </c>
      <c r="M5" s="172"/>
      <c r="N5" s="172"/>
      <c r="O5" s="50"/>
      <c r="P5" s="207" t="s">
        <v>57</v>
      </c>
      <c r="Q5" s="207"/>
      <c r="R5" s="207"/>
      <c r="S5" s="172" t="s">
        <v>132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148</v>
      </c>
      <c r="E6" s="208"/>
      <c r="F6" s="208"/>
      <c r="G6" s="208"/>
      <c r="H6" s="208"/>
      <c r="I6" s="207" t="s">
        <v>59</v>
      </c>
      <c r="J6" s="207"/>
      <c r="K6" s="207"/>
      <c r="L6" s="217">
        <v>4</v>
      </c>
      <c r="M6" s="217"/>
      <c r="N6" s="217"/>
      <c r="O6" s="54"/>
      <c r="P6" s="207" t="s">
        <v>58</v>
      </c>
      <c r="Q6" s="207"/>
      <c r="R6" s="207"/>
      <c r="S6" s="211">
        <v>44106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18</v>
      </c>
      <c r="C10" s="61">
        <v>121</v>
      </c>
      <c r="D10" s="61">
        <v>28</v>
      </c>
      <c r="E10" s="61">
        <v>3</v>
      </c>
      <c r="F10" s="62">
        <f t="shared" ref="F10:F22" si="0">B10*0.5+C10*1+D10*2+E10*2.5</f>
        <v>193.5</v>
      </c>
      <c r="G10" s="63"/>
      <c r="H10" s="64" t="s">
        <v>4</v>
      </c>
      <c r="I10" s="46">
        <v>7</v>
      </c>
      <c r="J10" s="46">
        <v>126</v>
      </c>
      <c r="K10" s="46">
        <v>20</v>
      </c>
      <c r="L10" s="46">
        <v>3</v>
      </c>
      <c r="M10" s="62">
        <f t="shared" ref="M10:M22" si="1">I10*0.5+J10*1+K10*2+L10*2.5</f>
        <v>177</v>
      </c>
      <c r="N10" s="65">
        <f>F20+F21+F22+M10</f>
        <v>870.5</v>
      </c>
      <c r="O10" s="64" t="s">
        <v>43</v>
      </c>
      <c r="P10" s="46">
        <v>12</v>
      </c>
      <c r="Q10" s="46">
        <v>145</v>
      </c>
      <c r="R10" s="46">
        <v>27</v>
      </c>
      <c r="S10" s="46">
        <v>1</v>
      </c>
      <c r="T10" s="62">
        <f t="shared" ref="T10:T21" si="2">P10*0.5+Q10*1+R10*2+S10*2.5</f>
        <v>207.5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145</v>
      </c>
      <c r="D11" s="61">
        <v>32</v>
      </c>
      <c r="E11" s="61">
        <v>3</v>
      </c>
      <c r="F11" s="62">
        <f t="shared" si="0"/>
        <v>227.5</v>
      </c>
      <c r="G11" s="63"/>
      <c r="H11" s="64" t="s">
        <v>5</v>
      </c>
      <c r="I11" s="46">
        <v>3</v>
      </c>
      <c r="J11" s="46">
        <v>116</v>
      </c>
      <c r="K11" s="46">
        <v>28</v>
      </c>
      <c r="L11" s="46">
        <v>1</v>
      </c>
      <c r="M11" s="62">
        <f t="shared" si="1"/>
        <v>176</v>
      </c>
      <c r="N11" s="65">
        <f>F21+F22+M10+M11</f>
        <v>797</v>
      </c>
      <c r="O11" s="64" t="s">
        <v>44</v>
      </c>
      <c r="P11" s="46">
        <v>13</v>
      </c>
      <c r="Q11" s="46">
        <v>160</v>
      </c>
      <c r="R11" s="46">
        <v>24</v>
      </c>
      <c r="S11" s="46">
        <v>6</v>
      </c>
      <c r="T11" s="62">
        <f t="shared" si="2"/>
        <v>229.5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167</v>
      </c>
      <c r="D12" s="61">
        <v>44</v>
      </c>
      <c r="E12" s="61">
        <v>2</v>
      </c>
      <c r="F12" s="62">
        <f t="shared" si="0"/>
        <v>265.5</v>
      </c>
      <c r="G12" s="63"/>
      <c r="H12" s="64" t="s">
        <v>6</v>
      </c>
      <c r="I12" s="46">
        <v>3</v>
      </c>
      <c r="J12" s="46">
        <v>148</v>
      </c>
      <c r="K12" s="46">
        <v>23</v>
      </c>
      <c r="L12" s="46">
        <v>4</v>
      </c>
      <c r="M12" s="62">
        <f t="shared" si="1"/>
        <v>205.5</v>
      </c>
      <c r="N12" s="63">
        <f>F22+M10+M11+M12</f>
        <v>767.5</v>
      </c>
      <c r="O12" s="64" t="s">
        <v>32</v>
      </c>
      <c r="P12" s="46">
        <v>11</v>
      </c>
      <c r="Q12" s="46">
        <v>155</v>
      </c>
      <c r="R12" s="46">
        <v>33</v>
      </c>
      <c r="S12" s="46">
        <v>1</v>
      </c>
      <c r="T12" s="62">
        <f t="shared" si="2"/>
        <v>229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175</v>
      </c>
      <c r="D13" s="61">
        <v>33</v>
      </c>
      <c r="E13" s="61">
        <v>5</v>
      </c>
      <c r="F13" s="62">
        <f t="shared" si="0"/>
        <v>260</v>
      </c>
      <c r="G13" s="63">
        <f t="shared" ref="G13:G19" si="3">F10+F11+F12+F13</f>
        <v>946.5</v>
      </c>
      <c r="H13" s="64" t="s">
        <v>7</v>
      </c>
      <c r="I13" s="46">
        <v>7</v>
      </c>
      <c r="J13" s="46">
        <v>134</v>
      </c>
      <c r="K13" s="46">
        <v>24</v>
      </c>
      <c r="L13" s="46">
        <v>3</v>
      </c>
      <c r="M13" s="62">
        <f t="shared" si="1"/>
        <v>193</v>
      </c>
      <c r="N13" s="63">
        <f t="shared" ref="N13:N18" si="4">M10+M11+M12+M13</f>
        <v>751.5</v>
      </c>
      <c r="O13" s="64" t="s">
        <v>33</v>
      </c>
      <c r="P13" s="46">
        <v>6</v>
      </c>
      <c r="Q13" s="46">
        <v>132</v>
      </c>
      <c r="R13" s="46">
        <v>23</v>
      </c>
      <c r="S13" s="46">
        <v>4</v>
      </c>
      <c r="T13" s="62">
        <f t="shared" si="2"/>
        <v>191</v>
      </c>
      <c r="U13" s="63">
        <f t="shared" ref="U13:U21" si="5">T10+T11+T12+T13</f>
        <v>857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174</v>
      </c>
      <c r="D14" s="61">
        <v>42</v>
      </c>
      <c r="E14" s="61">
        <v>5</v>
      </c>
      <c r="F14" s="62">
        <f t="shared" si="0"/>
        <v>276.5</v>
      </c>
      <c r="G14" s="63">
        <f t="shared" si="3"/>
        <v>1029.5</v>
      </c>
      <c r="H14" s="64" t="s">
        <v>9</v>
      </c>
      <c r="I14" s="46">
        <v>5</v>
      </c>
      <c r="J14" s="46">
        <v>142</v>
      </c>
      <c r="K14" s="46">
        <v>23</v>
      </c>
      <c r="L14" s="46">
        <v>3</v>
      </c>
      <c r="M14" s="62">
        <f t="shared" si="1"/>
        <v>198</v>
      </c>
      <c r="N14" s="63">
        <f t="shared" si="4"/>
        <v>772.5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649.5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178</v>
      </c>
      <c r="D15" s="61">
        <v>46</v>
      </c>
      <c r="E15" s="61">
        <v>1</v>
      </c>
      <c r="F15" s="62">
        <f t="shared" si="0"/>
        <v>279</v>
      </c>
      <c r="G15" s="63">
        <f t="shared" si="3"/>
        <v>1081</v>
      </c>
      <c r="H15" s="64" t="s">
        <v>12</v>
      </c>
      <c r="I15" s="46">
        <v>4</v>
      </c>
      <c r="J15" s="46">
        <v>136</v>
      </c>
      <c r="K15" s="46">
        <v>22</v>
      </c>
      <c r="L15" s="46">
        <v>5</v>
      </c>
      <c r="M15" s="62">
        <f t="shared" si="1"/>
        <v>194.5</v>
      </c>
      <c r="N15" s="63">
        <f t="shared" si="4"/>
        <v>791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420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184</v>
      </c>
      <c r="D16" s="61">
        <v>39</v>
      </c>
      <c r="E16" s="61">
        <v>3</v>
      </c>
      <c r="F16" s="62">
        <f t="shared" si="0"/>
        <v>273.5</v>
      </c>
      <c r="G16" s="63">
        <f t="shared" si="3"/>
        <v>1089</v>
      </c>
      <c r="H16" s="64" t="s">
        <v>15</v>
      </c>
      <c r="I16" s="46">
        <v>3</v>
      </c>
      <c r="J16" s="46">
        <v>140</v>
      </c>
      <c r="K16" s="46">
        <v>20</v>
      </c>
      <c r="L16" s="46">
        <v>4</v>
      </c>
      <c r="M16" s="62">
        <f t="shared" si="1"/>
        <v>191.5</v>
      </c>
      <c r="N16" s="63">
        <f t="shared" si="4"/>
        <v>777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191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188</v>
      </c>
      <c r="D17" s="61">
        <v>44</v>
      </c>
      <c r="E17" s="61">
        <v>4</v>
      </c>
      <c r="F17" s="62">
        <f t="shared" si="0"/>
        <v>290</v>
      </c>
      <c r="G17" s="63">
        <f t="shared" si="3"/>
        <v>1119</v>
      </c>
      <c r="H17" s="64" t="s">
        <v>18</v>
      </c>
      <c r="I17" s="46">
        <v>4</v>
      </c>
      <c r="J17" s="46">
        <v>144</v>
      </c>
      <c r="K17" s="46">
        <v>28</v>
      </c>
      <c r="L17" s="46">
        <v>2</v>
      </c>
      <c r="M17" s="62">
        <f t="shared" si="1"/>
        <v>207</v>
      </c>
      <c r="N17" s="63">
        <f t="shared" si="4"/>
        <v>791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153</v>
      </c>
      <c r="D18" s="61">
        <v>32</v>
      </c>
      <c r="E18" s="61">
        <v>2</v>
      </c>
      <c r="F18" s="62">
        <f t="shared" si="0"/>
        <v>226</v>
      </c>
      <c r="G18" s="63">
        <f t="shared" si="3"/>
        <v>1068.5</v>
      </c>
      <c r="H18" s="64" t="s">
        <v>20</v>
      </c>
      <c r="I18" s="46">
        <v>7</v>
      </c>
      <c r="J18" s="46">
        <v>119</v>
      </c>
      <c r="K18" s="46">
        <v>23</v>
      </c>
      <c r="L18" s="46">
        <v>3</v>
      </c>
      <c r="M18" s="62">
        <f t="shared" si="1"/>
        <v>176</v>
      </c>
      <c r="N18" s="63">
        <f t="shared" si="4"/>
        <v>769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157</v>
      </c>
      <c r="D19" s="69">
        <v>36</v>
      </c>
      <c r="E19" s="69">
        <v>4</v>
      </c>
      <c r="F19" s="70">
        <f t="shared" si="0"/>
        <v>244.5</v>
      </c>
      <c r="G19" s="71">
        <f t="shared" si="3"/>
        <v>1034</v>
      </c>
      <c r="H19" s="72" t="s">
        <v>22</v>
      </c>
      <c r="I19" s="45">
        <v>11</v>
      </c>
      <c r="J19" s="45">
        <v>145</v>
      </c>
      <c r="K19" s="45">
        <v>29</v>
      </c>
      <c r="L19" s="45">
        <v>1</v>
      </c>
      <c r="M19" s="62">
        <f t="shared" si="1"/>
        <v>211</v>
      </c>
      <c r="N19" s="63">
        <f>M16+M17+M18+M19</f>
        <v>785.5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174</v>
      </c>
      <c r="D20" s="67">
        <v>32</v>
      </c>
      <c r="E20" s="67">
        <v>3</v>
      </c>
      <c r="F20" s="73">
        <f t="shared" si="0"/>
        <v>249.5</v>
      </c>
      <c r="G20" s="74"/>
      <c r="H20" s="64" t="s">
        <v>24</v>
      </c>
      <c r="I20" s="46">
        <v>5</v>
      </c>
      <c r="J20" s="46">
        <v>154</v>
      </c>
      <c r="K20" s="46">
        <v>29</v>
      </c>
      <c r="L20" s="46">
        <v>2</v>
      </c>
      <c r="M20" s="73">
        <f t="shared" si="1"/>
        <v>219.5</v>
      </c>
      <c r="N20" s="63">
        <f>M17+M18+M19+M20</f>
        <v>813.5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160</v>
      </c>
      <c r="D21" s="61">
        <v>30</v>
      </c>
      <c r="E21" s="61">
        <v>4</v>
      </c>
      <c r="F21" s="62">
        <f t="shared" si="0"/>
        <v>235</v>
      </c>
      <c r="G21" s="75"/>
      <c r="H21" s="72" t="s">
        <v>25</v>
      </c>
      <c r="I21" s="46">
        <v>12</v>
      </c>
      <c r="J21" s="46">
        <v>143</v>
      </c>
      <c r="K21" s="46">
        <v>22</v>
      </c>
      <c r="L21" s="46">
        <v>6</v>
      </c>
      <c r="M21" s="62">
        <f t="shared" si="1"/>
        <v>208</v>
      </c>
      <c r="N21" s="63">
        <f>M18+M19+M20+M21</f>
        <v>814.5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9</v>
      </c>
      <c r="C22" s="61">
        <v>141</v>
      </c>
      <c r="D22" s="61">
        <v>28</v>
      </c>
      <c r="E22" s="61">
        <v>3</v>
      </c>
      <c r="F22" s="62">
        <f t="shared" si="0"/>
        <v>209</v>
      </c>
      <c r="G22" s="63"/>
      <c r="H22" s="68" t="s">
        <v>26</v>
      </c>
      <c r="I22" s="47">
        <v>8</v>
      </c>
      <c r="J22" s="47">
        <v>152</v>
      </c>
      <c r="K22" s="47">
        <v>32</v>
      </c>
      <c r="L22" s="47">
        <v>0</v>
      </c>
      <c r="M22" s="62">
        <f t="shared" si="1"/>
        <v>220</v>
      </c>
      <c r="N22" s="71">
        <f>M19+M20+M21+M22</f>
        <v>858.5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1119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870.5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857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82</v>
      </c>
      <c r="G24" s="88"/>
      <c r="H24" s="199"/>
      <c r="I24" s="200"/>
      <c r="J24" s="83" t="s">
        <v>71</v>
      </c>
      <c r="K24" s="86"/>
      <c r="L24" s="86"/>
      <c r="M24" s="87" t="s">
        <v>72</v>
      </c>
      <c r="N24" s="88"/>
      <c r="O24" s="199"/>
      <c r="P24" s="200"/>
      <c r="Q24" s="83" t="s">
        <v>71</v>
      </c>
      <c r="R24" s="86"/>
      <c r="S24" s="86"/>
      <c r="T24" s="87" t="s">
        <v>151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38 X CARRERA 44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2120</v>
      </c>
      <c r="M6" s="172"/>
      <c r="N6" s="172"/>
      <c r="O6" s="12"/>
      <c r="P6" s="166" t="s">
        <v>58</v>
      </c>
      <c r="Q6" s="166"/>
      <c r="R6" s="166"/>
      <c r="S6" s="219">
        <f>'G-2'!S6:U6</f>
        <v>44106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23</v>
      </c>
      <c r="C10" s="46">
        <f>'G-2'!C10+'G-3'!C10</f>
        <v>164</v>
      </c>
      <c r="D10" s="46">
        <f>'G-2'!D10+'G-3'!D10</f>
        <v>40</v>
      </c>
      <c r="E10" s="46">
        <f>'G-2'!E10+'G-3'!E10</f>
        <v>4</v>
      </c>
      <c r="F10" s="6">
        <f t="shared" ref="F10:F22" si="0">B10*0.5+C10*1+D10*2+E10*2.5</f>
        <v>265.5</v>
      </c>
      <c r="G10" s="2"/>
      <c r="H10" s="19" t="s">
        <v>4</v>
      </c>
      <c r="I10" s="46">
        <f>'G-2'!I10+'G-3'!I10</f>
        <v>8</v>
      </c>
      <c r="J10" s="46">
        <f>'G-2'!J10+'G-3'!J10</f>
        <v>180</v>
      </c>
      <c r="K10" s="46">
        <f>'G-2'!K10+'G-3'!K10</f>
        <v>28</v>
      </c>
      <c r="L10" s="46">
        <f>'G-2'!L10+'G-3'!L10</f>
        <v>4</v>
      </c>
      <c r="M10" s="6">
        <f t="shared" ref="M10:M22" si="1">I10*0.5+J10*1+K10*2+L10*2.5</f>
        <v>250</v>
      </c>
      <c r="N10" s="9">
        <f>F20+F21+F22+M10</f>
        <v>1176.5</v>
      </c>
      <c r="O10" s="19" t="s">
        <v>43</v>
      </c>
      <c r="P10" s="46">
        <f>'G-2'!P10+'G-3'!P10</f>
        <v>13</v>
      </c>
      <c r="Q10" s="46">
        <f>'G-2'!Q10+'G-3'!Q10</f>
        <v>185</v>
      </c>
      <c r="R10" s="46">
        <f>'G-2'!R10+'G-3'!R10</f>
        <v>34</v>
      </c>
      <c r="S10" s="46">
        <f>'G-2'!S10+'G-3'!S10</f>
        <v>3</v>
      </c>
      <c r="T10" s="6">
        <f t="shared" ref="T10:T21" si="2">P10*0.5+Q10*1+R10*2+S10*2.5</f>
        <v>267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30</v>
      </c>
      <c r="C11" s="46">
        <f>'G-2'!C11+'G-3'!C11</f>
        <v>200</v>
      </c>
      <c r="D11" s="46">
        <f>'G-2'!D11+'G-3'!D11</f>
        <v>42</v>
      </c>
      <c r="E11" s="46">
        <f>'G-2'!E11+'G-3'!E11</f>
        <v>6</v>
      </c>
      <c r="F11" s="6">
        <f t="shared" si="0"/>
        <v>314</v>
      </c>
      <c r="G11" s="2"/>
      <c r="H11" s="19" t="s">
        <v>5</v>
      </c>
      <c r="I11" s="46">
        <f>'G-2'!I11+'G-3'!I11</f>
        <v>3</v>
      </c>
      <c r="J11" s="46">
        <f>'G-2'!J11+'G-3'!J11</f>
        <v>159</v>
      </c>
      <c r="K11" s="46">
        <f>'G-2'!K11+'G-3'!K11</f>
        <v>36</v>
      </c>
      <c r="L11" s="46">
        <f>'G-2'!L11+'G-3'!L11</f>
        <v>5</v>
      </c>
      <c r="M11" s="6">
        <f t="shared" si="1"/>
        <v>245</v>
      </c>
      <c r="N11" s="9">
        <f>F21+F22+M10+M11</f>
        <v>1090</v>
      </c>
      <c r="O11" s="19" t="s">
        <v>44</v>
      </c>
      <c r="P11" s="46">
        <f>'G-2'!P11+'G-3'!P11</f>
        <v>16</v>
      </c>
      <c r="Q11" s="46">
        <f>'G-2'!Q11+'G-3'!Q11</f>
        <v>213</v>
      </c>
      <c r="R11" s="46">
        <f>'G-2'!R11+'G-3'!R11</f>
        <v>31</v>
      </c>
      <c r="S11" s="46">
        <f>'G-2'!S11+'G-3'!S11</f>
        <v>9</v>
      </c>
      <c r="T11" s="6">
        <f t="shared" si="2"/>
        <v>305.5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15</v>
      </c>
      <c r="C12" s="46">
        <f>'G-2'!C12+'G-3'!C12</f>
        <v>224</v>
      </c>
      <c r="D12" s="46">
        <f>'G-2'!D12+'G-3'!D12</f>
        <v>55</v>
      </c>
      <c r="E12" s="46">
        <f>'G-2'!E12+'G-3'!E12</f>
        <v>4</v>
      </c>
      <c r="F12" s="6">
        <f t="shared" si="0"/>
        <v>351.5</v>
      </c>
      <c r="G12" s="2"/>
      <c r="H12" s="19" t="s">
        <v>6</v>
      </c>
      <c r="I12" s="46">
        <f>'G-2'!I12+'G-3'!I12</f>
        <v>7</v>
      </c>
      <c r="J12" s="46">
        <f>'G-2'!J12+'G-3'!J12</f>
        <v>211</v>
      </c>
      <c r="K12" s="46">
        <f>'G-2'!K12+'G-3'!K12</f>
        <v>32</v>
      </c>
      <c r="L12" s="46">
        <f>'G-2'!L12+'G-3'!L12</f>
        <v>6</v>
      </c>
      <c r="M12" s="6">
        <f t="shared" si="1"/>
        <v>293.5</v>
      </c>
      <c r="N12" s="2">
        <f>F22+M10+M11+M12</f>
        <v>1074</v>
      </c>
      <c r="O12" s="19" t="s">
        <v>32</v>
      </c>
      <c r="P12" s="46">
        <f>'G-2'!P12+'G-3'!P12</f>
        <v>14</v>
      </c>
      <c r="Q12" s="46">
        <f>'G-2'!Q12+'G-3'!Q12</f>
        <v>195</v>
      </c>
      <c r="R12" s="46">
        <f>'G-2'!R12+'G-3'!R12</f>
        <v>42</v>
      </c>
      <c r="S12" s="46">
        <f>'G-2'!S12+'G-3'!S12</f>
        <v>2</v>
      </c>
      <c r="T12" s="6">
        <f t="shared" si="2"/>
        <v>291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18</v>
      </c>
      <c r="C13" s="46">
        <f>'G-2'!C13+'G-3'!C13</f>
        <v>231</v>
      </c>
      <c r="D13" s="46">
        <f>'G-2'!D13+'G-3'!D13</f>
        <v>42</v>
      </c>
      <c r="E13" s="46">
        <f>'G-2'!E13+'G-3'!E13</f>
        <v>7</v>
      </c>
      <c r="F13" s="6">
        <f t="shared" si="0"/>
        <v>341.5</v>
      </c>
      <c r="G13" s="2">
        <f t="shared" ref="G13:G19" si="3">F10+F11+F12+F13</f>
        <v>1272.5</v>
      </c>
      <c r="H13" s="19" t="s">
        <v>7</v>
      </c>
      <c r="I13" s="46">
        <f>'G-2'!I13+'G-3'!I13</f>
        <v>13</v>
      </c>
      <c r="J13" s="46">
        <f>'G-2'!J13+'G-3'!J13</f>
        <v>179</v>
      </c>
      <c r="K13" s="46">
        <f>'G-2'!K13+'G-3'!K13</f>
        <v>33</v>
      </c>
      <c r="L13" s="46">
        <f>'G-2'!L13+'G-3'!L13</f>
        <v>5</v>
      </c>
      <c r="M13" s="6">
        <f t="shared" si="1"/>
        <v>264</v>
      </c>
      <c r="N13" s="2">
        <f t="shared" ref="N13:N18" si="4">M10+M11+M12+M13</f>
        <v>1052.5</v>
      </c>
      <c r="O13" s="19" t="s">
        <v>33</v>
      </c>
      <c r="P13" s="46">
        <f>'G-2'!P13+'G-3'!P13</f>
        <v>8</v>
      </c>
      <c r="Q13" s="46">
        <f>'G-2'!Q13+'G-3'!Q13</f>
        <v>175</v>
      </c>
      <c r="R13" s="46">
        <f>'G-2'!R13+'G-3'!R13</f>
        <v>31</v>
      </c>
      <c r="S13" s="46">
        <f>'G-2'!S13+'G-3'!S13</f>
        <v>5</v>
      </c>
      <c r="T13" s="6">
        <f t="shared" si="2"/>
        <v>253.5</v>
      </c>
      <c r="U13" s="2">
        <f t="shared" ref="U13:U21" si="5">T10+T11+T12+T13</f>
        <v>1117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16</v>
      </c>
      <c r="C14" s="46">
        <f>'G-2'!C14+'G-3'!C14</f>
        <v>235</v>
      </c>
      <c r="D14" s="46">
        <f>'G-2'!D14+'G-3'!D14</f>
        <v>53</v>
      </c>
      <c r="E14" s="46">
        <f>'G-2'!E14+'G-3'!E14</f>
        <v>5</v>
      </c>
      <c r="F14" s="6">
        <f t="shared" si="0"/>
        <v>361.5</v>
      </c>
      <c r="G14" s="2">
        <f t="shared" si="3"/>
        <v>1368.5</v>
      </c>
      <c r="H14" s="19" t="s">
        <v>9</v>
      </c>
      <c r="I14" s="46">
        <f>'G-2'!I14+'G-3'!I14</f>
        <v>9</v>
      </c>
      <c r="J14" s="46">
        <f>'G-2'!J14+'G-3'!J14</f>
        <v>190</v>
      </c>
      <c r="K14" s="46">
        <f>'G-2'!K14+'G-3'!K14</f>
        <v>30</v>
      </c>
      <c r="L14" s="46">
        <f>'G-2'!L14+'G-3'!L14</f>
        <v>7</v>
      </c>
      <c r="M14" s="6">
        <f t="shared" si="1"/>
        <v>272</v>
      </c>
      <c r="N14" s="2">
        <f t="shared" si="4"/>
        <v>1074.5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850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19</v>
      </c>
      <c r="C15" s="46">
        <f>'G-2'!C15+'G-3'!C15</f>
        <v>237</v>
      </c>
      <c r="D15" s="46">
        <f>'G-2'!D15+'G-3'!D15</f>
        <v>52</v>
      </c>
      <c r="E15" s="46">
        <f>'G-2'!E15+'G-3'!E15</f>
        <v>5</v>
      </c>
      <c r="F15" s="6">
        <f t="shared" si="0"/>
        <v>363</v>
      </c>
      <c r="G15" s="2">
        <f t="shared" si="3"/>
        <v>1417.5</v>
      </c>
      <c r="H15" s="19" t="s">
        <v>12</v>
      </c>
      <c r="I15" s="46">
        <f>'G-2'!I15+'G-3'!I15</f>
        <v>9</v>
      </c>
      <c r="J15" s="46">
        <f>'G-2'!J15+'G-3'!J15</f>
        <v>178</v>
      </c>
      <c r="K15" s="46">
        <f>'G-2'!K15+'G-3'!K15</f>
        <v>27</v>
      </c>
      <c r="L15" s="46">
        <f>'G-2'!L15+'G-3'!L15</f>
        <v>7</v>
      </c>
      <c r="M15" s="6">
        <f t="shared" si="1"/>
        <v>254</v>
      </c>
      <c r="N15" s="2">
        <f t="shared" si="4"/>
        <v>1083.5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544.5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11</v>
      </c>
      <c r="C16" s="46">
        <f>'G-2'!C16+'G-3'!C16</f>
        <v>252</v>
      </c>
      <c r="D16" s="46">
        <f>'G-2'!D16+'G-3'!D16</f>
        <v>46</v>
      </c>
      <c r="E16" s="46">
        <f>'G-2'!E16+'G-3'!E16</f>
        <v>7</v>
      </c>
      <c r="F16" s="6">
        <f t="shared" si="0"/>
        <v>367</v>
      </c>
      <c r="G16" s="2">
        <f t="shared" si="3"/>
        <v>1433</v>
      </c>
      <c r="H16" s="19" t="s">
        <v>15</v>
      </c>
      <c r="I16" s="46">
        <f>'G-2'!I16+'G-3'!I16</f>
        <v>6</v>
      </c>
      <c r="J16" s="46">
        <f>'G-2'!J16+'G-3'!J16</f>
        <v>186</v>
      </c>
      <c r="K16" s="46">
        <f>'G-2'!K16+'G-3'!K16</f>
        <v>23</v>
      </c>
      <c r="L16" s="46">
        <f>'G-2'!L16+'G-3'!L16</f>
        <v>7</v>
      </c>
      <c r="M16" s="6">
        <f t="shared" si="1"/>
        <v>252.5</v>
      </c>
      <c r="N16" s="2">
        <f t="shared" si="4"/>
        <v>1042.5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253.5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15</v>
      </c>
      <c r="C17" s="46">
        <f>'G-2'!C17+'G-3'!C17</f>
        <v>247</v>
      </c>
      <c r="D17" s="46">
        <f>'G-2'!D17+'G-3'!D17</f>
        <v>54</v>
      </c>
      <c r="E17" s="46">
        <f>'G-2'!E17+'G-3'!E17</f>
        <v>6</v>
      </c>
      <c r="F17" s="6">
        <f t="shared" si="0"/>
        <v>377.5</v>
      </c>
      <c r="G17" s="2">
        <f t="shared" si="3"/>
        <v>1469</v>
      </c>
      <c r="H17" s="19" t="s">
        <v>18</v>
      </c>
      <c r="I17" s="46">
        <f>'G-2'!I17+'G-3'!I17</f>
        <v>7</v>
      </c>
      <c r="J17" s="46">
        <f>'G-2'!J17+'G-3'!J17</f>
        <v>193</v>
      </c>
      <c r="K17" s="46">
        <f>'G-2'!K17+'G-3'!K17</f>
        <v>34</v>
      </c>
      <c r="L17" s="46">
        <f>'G-2'!L17+'G-3'!L17</f>
        <v>5</v>
      </c>
      <c r="M17" s="6">
        <f t="shared" si="1"/>
        <v>277</v>
      </c>
      <c r="N17" s="2">
        <f t="shared" si="4"/>
        <v>1055.5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15</v>
      </c>
      <c r="C18" s="46">
        <f>'G-2'!C18+'G-3'!C18</f>
        <v>208</v>
      </c>
      <c r="D18" s="46">
        <f>'G-2'!D18+'G-3'!D18</f>
        <v>37</v>
      </c>
      <c r="E18" s="46">
        <f>'G-2'!E18+'G-3'!E18</f>
        <v>5</v>
      </c>
      <c r="F18" s="6">
        <f t="shared" si="0"/>
        <v>302</v>
      </c>
      <c r="G18" s="2">
        <f t="shared" si="3"/>
        <v>1409.5</v>
      </c>
      <c r="H18" s="19" t="s">
        <v>20</v>
      </c>
      <c r="I18" s="46">
        <f>'G-2'!I18+'G-3'!I18</f>
        <v>13</v>
      </c>
      <c r="J18" s="46">
        <f>'G-2'!J18+'G-3'!J18</f>
        <v>176</v>
      </c>
      <c r="K18" s="46">
        <f>'G-2'!K18+'G-3'!K18</f>
        <v>31</v>
      </c>
      <c r="L18" s="46">
        <f>'G-2'!L18+'G-3'!L18</f>
        <v>4</v>
      </c>
      <c r="M18" s="6">
        <f t="shared" si="1"/>
        <v>254.5</v>
      </c>
      <c r="N18" s="2">
        <f t="shared" si="4"/>
        <v>1038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13</v>
      </c>
      <c r="C19" s="47">
        <f>'G-2'!C19+'G-3'!C19</f>
        <v>221</v>
      </c>
      <c r="D19" s="47">
        <f>'G-2'!D19+'G-3'!D19</f>
        <v>42</v>
      </c>
      <c r="E19" s="47">
        <f>'G-2'!E19+'G-3'!E19</f>
        <v>7</v>
      </c>
      <c r="F19" s="7">
        <f t="shared" si="0"/>
        <v>329</v>
      </c>
      <c r="G19" s="3">
        <f t="shared" si="3"/>
        <v>1375.5</v>
      </c>
      <c r="H19" s="20" t="s">
        <v>22</v>
      </c>
      <c r="I19" s="46">
        <f>'G-2'!I19+'G-3'!I19</f>
        <v>13</v>
      </c>
      <c r="J19" s="46">
        <f>'G-2'!J19+'G-3'!J19</f>
        <v>195</v>
      </c>
      <c r="K19" s="46">
        <f>'G-2'!K19+'G-3'!K19</f>
        <v>39</v>
      </c>
      <c r="L19" s="46">
        <f>'G-2'!L19+'G-3'!L19</f>
        <v>4</v>
      </c>
      <c r="M19" s="6">
        <f t="shared" si="1"/>
        <v>289.5</v>
      </c>
      <c r="N19" s="2">
        <f>M16+M17+M18+M19</f>
        <v>1073.5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14</v>
      </c>
      <c r="C20" s="45">
        <f>'G-2'!C20+'G-3'!C20</f>
        <v>229</v>
      </c>
      <c r="D20" s="45">
        <f>'G-2'!D20+'G-3'!D20</f>
        <v>39</v>
      </c>
      <c r="E20" s="45">
        <f>'G-2'!E20+'G-3'!E20</f>
        <v>7</v>
      </c>
      <c r="F20" s="8">
        <f t="shared" si="0"/>
        <v>331.5</v>
      </c>
      <c r="G20" s="35"/>
      <c r="H20" s="19" t="s">
        <v>24</v>
      </c>
      <c r="I20" s="46">
        <f>'G-2'!I20+'G-3'!I20</f>
        <v>9</v>
      </c>
      <c r="J20" s="46">
        <f>'G-2'!J20+'G-3'!J20</f>
        <v>209</v>
      </c>
      <c r="K20" s="46">
        <f>'G-2'!K20+'G-3'!K20</f>
        <v>34</v>
      </c>
      <c r="L20" s="46">
        <f>'G-2'!L20+'G-3'!L20</f>
        <v>6</v>
      </c>
      <c r="M20" s="8">
        <f t="shared" si="1"/>
        <v>296.5</v>
      </c>
      <c r="N20" s="2">
        <f>M17+M18+M19+M20</f>
        <v>1117.5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13</v>
      </c>
      <c r="C21" s="45">
        <f>'G-2'!C21+'G-3'!C21</f>
        <v>212</v>
      </c>
      <c r="D21" s="45">
        <f>'G-2'!D21+'G-3'!D21</f>
        <v>38</v>
      </c>
      <c r="E21" s="45">
        <f>'G-2'!E21+'G-3'!E21</f>
        <v>6</v>
      </c>
      <c r="F21" s="6">
        <f t="shared" si="0"/>
        <v>309.5</v>
      </c>
      <c r="G21" s="36"/>
      <c r="H21" s="20" t="s">
        <v>25</v>
      </c>
      <c r="I21" s="46">
        <f>'G-2'!I21+'G-3'!I21</f>
        <v>15</v>
      </c>
      <c r="J21" s="46">
        <f>'G-2'!J21+'G-3'!J21</f>
        <v>202</v>
      </c>
      <c r="K21" s="46">
        <f>'G-2'!K21+'G-3'!K21</f>
        <v>31</v>
      </c>
      <c r="L21" s="46">
        <f>'G-2'!L21+'G-3'!L21</f>
        <v>7</v>
      </c>
      <c r="M21" s="6">
        <f t="shared" si="1"/>
        <v>289</v>
      </c>
      <c r="N21" s="2">
        <f>M18+M19+M20+M21</f>
        <v>1129.5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</v>
      </c>
      <c r="C22" s="45">
        <f>'G-2'!C22+'G-3'!C22</f>
        <v>186</v>
      </c>
      <c r="D22" s="45">
        <f>'G-2'!D22+'G-3'!D22</f>
        <v>37</v>
      </c>
      <c r="E22" s="45">
        <f>'G-2'!E22+'G-3'!E22</f>
        <v>8</v>
      </c>
      <c r="F22" s="6">
        <f t="shared" si="0"/>
        <v>285.5</v>
      </c>
      <c r="G22" s="2"/>
      <c r="H22" s="21" t="s">
        <v>26</v>
      </c>
      <c r="I22" s="46">
        <f>'G-2'!I22+'G-3'!I22</f>
        <v>9</v>
      </c>
      <c r="J22" s="46">
        <f>'G-2'!J22+'G-3'!J22</f>
        <v>182</v>
      </c>
      <c r="K22" s="46">
        <f>'G-2'!K22+'G-3'!K22</f>
        <v>41</v>
      </c>
      <c r="L22" s="46">
        <f>'G-2'!L22+'G-3'!L22</f>
        <v>1</v>
      </c>
      <c r="M22" s="6">
        <f t="shared" si="1"/>
        <v>271</v>
      </c>
      <c r="N22" s="3">
        <f>M19+M20+M21+M22</f>
        <v>1146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1469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1176.5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1117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82</v>
      </c>
      <c r="G24" s="88"/>
      <c r="H24" s="183"/>
      <c r="I24" s="184"/>
      <c r="J24" s="82" t="s">
        <v>71</v>
      </c>
      <c r="K24" s="86"/>
      <c r="L24" s="86"/>
      <c r="M24" s="87" t="s">
        <v>72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109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110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38 X CARRERA 44</v>
      </c>
      <c r="D5" s="223"/>
      <c r="E5" s="223"/>
      <c r="F5" s="111"/>
      <c r="G5" s="112"/>
      <c r="H5" s="103" t="s">
        <v>53</v>
      </c>
      <c r="I5" s="224">
        <f>'G-2'!L5</f>
        <v>2120</v>
      </c>
      <c r="J5" s="224"/>
    </row>
    <row r="6" spans="1:10" x14ac:dyDescent="0.2">
      <c r="A6" s="166" t="s">
        <v>111</v>
      </c>
      <c r="B6" s="166"/>
      <c r="C6" s="225" t="s">
        <v>150</v>
      </c>
      <c r="D6" s="225"/>
      <c r="E6" s="225"/>
      <c r="F6" s="111"/>
      <c r="G6" s="112"/>
      <c r="H6" s="103" t="s">
        <v>58</v>
      </c>
      <c r="I6" s="226">
        <f>'G-2'!S6</f>
        <v>44106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122</v>
      </c>
      <c r="B10" s="239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129</v>
      </c>
      <c r="B19" s="239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124</v>
      </c>
      <c r="D20" s="125" t="s">
        <v>125</v>
      </c>
      <c r="E20" s="126">
        <v>5</v>
      </c>
      <c r="F20" s="126">
        <v>89</v>
      </c>
      <c r="G20" s="126">
        <v>0</v>
      </c>
      <c r="H20" s="126">
        <v>0</v>
      </c>
      <c r="I20" s="126">
        <f t="shared" si="0"/>
        <v>91.5</v>
      </c>
      <c r="J20" s="127">
        <f>IF(I20=0,"0,00",I20/SUM(I19:I21)*100)</f>
        <v>48.8</v>
      </c>
    </row>
    <row r="21" spans="1:10" x14ac:dyDescent="0.2">
      <c r="A21" s="237"/>
      <c r="B21" s="240"/>
      <c r="C21" s="128" t="s">
        <v>137</v>
      </c>
      <c r="D21" s="129" t="s">
        <v>126</v>
      </c>
      <c r="E21" s="74">
        <v>2</v>
      </c>
      <c r="F21" s="74">
        <v>45</v>
      </c>
      <c r="G21" s="74">
        <v>20</v>
      </c>
      <c r="H21" s="74">
        <v>4</v>
      </c>
      <c r="I21" s="130">
        <f t="shared" si="0"/>
        <v>96</v>
      </c>
      <c r="J21" s="131">
        <f>IF(I21=0,"0,00",I21/SUM(I19:I21)*100)</f>
        <v>51.2</v>
      </c>
    </row>
    <row r="22" spans="1:10" x14ac:dyDescent="0.2">
      <c r="A22" s="237"/>
      <c r="B22" s="240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127</v>
      </c>
      <c r="D23" s="125" t="s">
        <v>125</v>
      </c>
      <c r="E23" s="126">
        <v>2</v>
      </c>
      <c r="F23" s="126">
        <v>59</v>
      </c>
      <c r="G23" s="126">
        <v>0</v>
      </c>
      <c r="H23" s="126">
        <v>0</v>
      </c>
      <c r="I23" s="126">
        <f t="shared" si="0"/>
        <v>60</v>
      </c>
      <c r="J23" s="127">
        <f>IF(I23=0,"0,00",I23/SUM(I22:I24)*100)</f>
        <v>45.454545454545453</v>
      </c>
    </row>
    <row r="24" spans="1:10" x14ac:dyDescent="0.2">
      <c r="A24" s="237"/>
      <c r="B24" s="240"/>
      <c r="C24" s="128" t="s">
        <v>138</v>
      </c>
      <c r="D24" s="129" t="s">
        <v>126</v>
      </c>
      <c r="E24" s="74">
        <v>2</v>
      </c>
      <c r="F24" s="74">
        <v>30</v>
      </c>
      <c r="G24" s="74">
        <v>18</v>
      </c>
      <c r="H24" s="74">
        <v>2</v>
      </c>
      <c r="I24" s="130">
        <f t="shared" si="0"/>
        <v>72</v>
      </c>
      <c r="J24" s="131">
        <f>IF(I24=0,"0,00",I24/SUM(I22:I24)*100)</f>
        <v>54.54545454545454</v>
      </c>
    </row>
    <row r="25" spans="1:10" x14ac:dyDescent="0.2">
      <c r="A25" s="237"/>
      <c r="B25" s="240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128</v>
      </c>
      <c r="D26" s="125" t="s">
        <v>125</v>
      </c>
      <c r="E26" s="126">
        <v>4</v>
      </c>
      <c r="F26" s="126">
        <v>59</v>
      </c>
      <c r="G26" s="126">
        <v>0</v>
      </c>
      <c r="H26" s="126">
        <v>0</v>
      </c>
      <c r="I26" s="126">
        <f t="shared" si="0"/>
        <v>61</v>
      </c>
      <c r="J26" s="127">
        <f>IF(I26=0,"0,00",I26/SUM(I25:I27)*100)</f>
        <v>48.99598393574297</v>
      </c>
    </row>
    <row r="27" spans="1:10" x14ac:dyDescent="0.2">
      <c r="A27" s="238"/>
      <c r="B27" s="241"/>
      <c r="C27" s="133" t="s">
        <v>139</v>
      </c>
      <c r="D27" s="129" t="s">
        <v>126</v>
      </c>
      <c r="E27" s="74">
        <v>1</v>
      </c>
      <c r="F27" s="74">
        <v>24</v>
      </c>
      <c r="G27" s="74">
        <v>17</v>
      </c>
      <c r="H27" s="74">
        <v>2</v>
      </c>
      <c r="I27" s="130">
        <f t="shared" si="0"/>
        <v>63.5</v>
      </c>
      <c r="J27" s="131">
        <f>IF(I27=0,"0,00",I27/SUM(I25:I27)*100)</f>
        <v>51.00401606425703</v>
      </c>
    </row>
    <row r="28" spans="1:10" x14ac:dyDescent="0.2">
      <c r="A28" s="236" t="s">
        <v>130</v>
      </c>
      <c r="B28" s="239">
        <v>4</v>
      </c>
      <c r="C28" s="134"/>
      <c r="D28" s="123" t="s">
        <v>123</v>
      </c>
      <c r="E28" s="75">
        <v>3</v>
      </c>
      <c r="F28" s="75">
        <v>106</v>
      </c>
      <c r="G28" s="75">
        <v>0</v>
      </c>
      <c r="H28" s="75">
        <v>0</v>
      </c>
      <c r="I28" s="75">
        <f t="shared" si="0"/>
        <v>107.5</v>
      </c>
      <c r="J28" s="124">
        <f>IF(I28=0,"0,00",I28/SUM(I28:I30)*100)</f>
        <v>22.823779193205944</v>
      </c>
    </row>
    <row r="29" spans="1:10" x14ac:dyDescent="0.2">
      <c r="A29" s="237"/>
      <c r="B29" s="240"/>
      <c r="C29" s="122" t="s">
        <v>124</v>
      </c>
      <c r="D29" s="125" t="s">
        <v>125</v>
      </c>
      <c r="E29" s="126">
        <v>8</v>
      </c>
      <c r="F29" s="126">
        <v>214</v>
      </c>
      <c r="G29" s="126">
        <v>64</v>
      </c>
      <c r="H29" s="126">
        <v>7</v>
      </c>
      <c r="I29" s="126">
        <f t="shared" si="0"/>
        <v>363.5</v>
      </c>
      <c r="J29" s="127">
        <f>IF(I29=0,"0,00",I29/SUM(I28:I30)*100)</f>
        <v>77.176220806794063</v>
      </c>
    </row>
    <row r="30" spans="1:10" x14ac:dyDescent="0.2">
      <c r="A30" s="237"/>
      <c r="B30" s="240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123</v>
      </c>
      <c r="E31" s="75">
        <v>7</v>
      </c>
      <c r="F31" s="75">
        <v>84</v>
      </c>
      <c r="G31" s="75">
        <v>1</v>
      </c>
      <c r="H31" s="75">
        <v>2</v>
      </c>
      <c r="I31" s="75">
        <f t="shared" si="0"/>
        <v>94.5</v>
      </c>
      <c r="J31" s="124">
        <f>IF(I31=0,"0,00",I31/SUM(I31:I33)*100)</f>
        <v>22.079439252336449</v>
      </c>
    </row>
    <row r="32" spans="1:10" x14ac:dyDescent="0.2">
      <c r="A32" s="237"/>
      <c r="B32" s="240"/>
      <c r="C32" s="122" t="s">
        <v>127</v>
      </c>
      <c r="D32" s="125" t="s">
        <v>125</v>
      </c>
      <c r="E32" s="126">
        <v>13</v>
      </c>
      <c r="F32" s="126">
        <v>211</v>
      </c>
      <c r="G32" s="126">
        <v>53</v>
      </c>
      <c r="H32" s="126">
        <v>4</v>
      </c>
      <c r="I32" s="126">
        <f t="shared" si="0"/>
        <v>333.5</v>
      </c>
      <c r="J32" s="127">
        <f>IF(I32=0,"0,00",I32/SUM(I31:I33)*100)</f>
        <v>77.920560747663544</v>
      </c>
    </row>
    <row r="33" spans="1:10" x14ac:dyDescent="0.2">
      <c r="A33" s="237"/>
      <c r="B33" s="240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123</v>
      </c>
      <c r="E34" s="75">
        <v>3</v>
      </c>
      <c r="F34" s="75">
        <v>88</v>
      </c>
      <c r="G34" s="75">
        <v>1</v>
      </c>
      <c r="H34" s="75">
        <v>1</v>
      </c>
      <c r="I34" s="75">
        <f t="shared" si="0"/>
        <v>94</v>
      </c>
      <c r="J34" s="124">
        <f>IF(I34=0,"0,00",I34/SUM(I34:I36)*100)</f>
        <v>22.380952380952383</v>
      </c>
    </row>
    <row r="35" spans="1:10" x14ac:dyDescent="0.2">
      <c r="A35" s="237"/>
      <c r="B35" s="240"/>
      <c r="C35" s="122" t="s">
        <v>128</v>
      </c>
      <c r="D35" s="125" t="s">
        <v>125</v>
      </c>
      <c r="E35" s="126">
        <v>14</v>
      </c>
      <c r="F35" s="126">
        <v>199</v>
      </c>
      <c r="G35" s="126">
        <v>55</v>
      </c>
      <c r="H35" s="126">
        <v>4</v>
      </c>
      <c r="I35" s="126">
        <f t="shared" si="0"/>
        <v>326</v>
      </c>
      <c r="J35" s="127">
        <f>IF(I35=0,"0,00",I35/SUM(I34:I36)*100)</f>
        <v>77.61904761904762</v>
      </c>
    </row>
    <row r="36" spans="1:10" x14ac:dyDescent="0.2">
      <c r="A36" s="238"/>
      <c r="B36" s="241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131</v>
      </c>
      <c r="B37" s="239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S16" sqref="S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5" t="s">
        <v>96</v>
      </c>
      <c r="D8" s="245"/>
      <c r="E8" s="245"/>
      <c r="F8" s="245"/>
      <c r="G8" s="245"/>
      <c r="H8" s="245"/>
      <c r="I8" s="92"/>
      <c r="J8" s="92"/>
      <c r="K8" s="92"/>
      <c r="L8" s="244" t="s">
        <v>97</v>
      </c>
      <c r="M8" s="244"/>
      <c r="N8" s="244"/>
      <c r="O8" s="245" t="str">
        <f>'G-2'!D5</f>
        <v>CALLE 38 X CARRERA 44</v>
      </c>
      <c r="P8" s="245"/>
      <c r="Q8" s="245"/>
      <c r="R8" s="245"/>
      <c r="S8" s="245"/>
      <c r="T8" s="92"/>
      <c r="U8" s="92"/>
      <c r="V8" s="244" t="s">
        <v>98</v>
      </c>
      <c r="W8" s="244"/>
      <c r="X8" s="244"/>
      <c r="Y8" s="245">
        <f>'G-2'!L5</f>
        <v>2120</v>
      </c>
      <c r="Z8" s="245"/>
      <c r="AA8" s="245"/>
      <c r="AB8" s="92"/>
      <c r="AC8" s="92"/>
      <c r="AD8" s="92"/>
      <c r="AE8" s="92"/>
      <c r="AF8" s="92"/>
      <c r="AG8" s="92"/>
      <c r="AH8" s="244" t="s">
        <v>99</v>
      </c>
      <c r="AI8" s="244"/>
      <c r="AJ8" s="248">
        <f>'G-2'!S6</f>
        <v>44106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133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6" t="s">
        <v>101</v>
      </c>
      <c r="U16" s="24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72</v>
      </c>
      <c r="C17" s="149">
        <f>'G-2'!F11</f>
        <v>86.5</v>
      </c>
      <c r="D17" s="149">
        <f>'G-2'!F12</f>
        <v>86</v>
      </c>
      <c r="E17" s="149">
        <f>'G-2'!F13</f>
        <v>81.5</v>
      </c>
      <c r="F17" s="149">
        <f>'G-2'!F14</f>
        <v>85</v>
      </c>
      <c r="G17" s="149">
        <f>'G-2'!F15</f>
        <v>84</v>
      </c>
      <c r="H17" s="149">
        <f>'G-2'!F16</f>
        <v>93.5</v>
      </c>
      <c r="I17" s="149">
        <f>'G-2'!F17</f>
        <v>87.5</v>
      </c>
      <c r="J17" s="149">
        <f>'G-2'!F18</f>
        <v>76</v>
      </c>
      <c r="K17" s="149">
        <f>'G-2'!F19</f>
        <v>84.5</v>
      </c>
      <c r="L17" s="150"/>
      <c r="M17" s="149">
        <f>'G-2'!F20</f>
        <v>82</v>
      </c>
      <c r="N17" s="149">
        <f>'G-2'!F21</f>
        <v>74.5</v>
      </c>
      <c r="O17" s="149">
        <f>'G-2'!F22</f>
        <v>76.5</v>
      </c>
      <c r="P17" s="149">
        <f>'G-2'!M10</f>
        <v>73</v>
      </c>
      <c r="Q17" s="149">
        <f>'G-2'!M11</f>
        <v>69</v>
      </c>
      <c r="R17" s="149">
        <f>'G-2'!M12</f>
        <v>88</v>
      </c>
      <c r="S17" s="149">
        <f>'G-2'!M13</f>
        <v>71</v>
      </c>
      <c r="T17" s="149">
        <f>'G-2'!M14</f>
        <v>74</v>
      </c>
      <c r="U17" s="149">
        <f>'G-2'!M15</f>
        <v>59.5</v>
      </c>
      <c r="V17" s="149">
        <f>'G-2'!M16</f>
        <v>61</v>
      </c>
      <c r="W17" s="149">
        <f>'G-2'!M17</f>
        <v>70</v>
      </c>
      <c r="X17" s="149">
        <f>'G-2'!M18</f>
        <v>78.5</v>
      </c>
      <c r="Y17" s="149">
        <f>'G-2'!M19</f>
        <v>78.5</v>
      </c>
      <c r="Z17" s="149">
        <f>'G-2'!M20</f>
        <v>77</v>
      </c>
      <c r="AA17" s="149">
        <f>'G-2'!M21</f>
        <v>81</v>
      </c>
      <c r="AB17" s="149">
        <f>'G-2'!M22</f>
        <v>51</v>
      </c>
      <c r="AC17" s="150"/>
      <c r="AD17" s="149">
        <f>'G-2'!T10</f>
        <v>59.5</v>
      </c>
      <c r="AE17" s="149">
        <f>'G-2'!T11</f>
        <v>76</v>
      </c>
      <c r="AF17" s="149">
        <f>'G-2'!T12</f>
        <v>62</v>
      </c>
      <c r="AG17" s="149">
        <f>'G-2'!T13</f>
        <v>62.5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326</v>
      </c>
      <c r="AV17" s="101">
        <f t="shared" si="6"/>
        <v>339</v>
      </c>
      <c r="AW17" s="101">
        <f t="shared" si="6"/>
        <v>336.5</v>
      </c>
      <c r="AX17" s="101">
        <f t="shared" si="6"/>
        <v>344</v>
      </c>
      <c r="AY17" s="101">
        <f t="shared" si="6"/>
        <v>350</v>
      </c>
      <c r="AZ17" s="101">
        <f t="shared" si="6"/>
        <v>341</v>
      </c>
      <c r="BA17" s="101">
        <f t="shared" si="6"/>
        <v>341.5</v>
      </c>
      <c r="BB17" s="101"/>
      <c r="BC17" s="101"/>
      <c r="BD17" s="101"/>
      <c r="BE17" s="101">
        <f t="shared" ref="BE17:BQ17" si="7">P18</f>
        <v>306</v>
      </c>
      <c r="BF17" s="101">
        <f t="shared" si="7"/>
        <v>293</v>
      </c>
      <c r="BG17" s="101">
        <f t="shared" si="7"/>
        <v>306.5</v>
      </c>
      <c r="BH17" s="101">
        <f t="shared" si="7"/>
        <v>301</v>
      </c>
      <c r="BI17" s="101">
        <f t="shared" si="7"/>
        <v>302</v>
      </c>
      <c r="BJ17" s="101">
        <f t="shared" si="7"/>
        <v>292.5</v>
      </c>
      <c r="BK17" s="101">
        <f t="shared" si="7"/>
        <v>265.5</v>
      </c>
      <c r="BL17" s="101">
        <f t="shared" si="7"/>
        <v>264.5</v>
      </c>
      <c r="BM17" s="101">
        <f t="shared" si="7"/>
        <v>269</v>
      </c>
      <c r="BN17" s="101">
        <f t="shared" si="7"/>
        <v>288</v>
      </c>
      <c r="BO17" s="101">
        <f t="shared" si="7"/>
        <v>304</v>
      </c>
      <c r="BP17" s="101">
        <f t="shared" si="7"/>
        <v>315</v>
      </c>
      <c r="BQ17" s="101">
        <f t="shared" si="7"/>
        <v>287.5</v>
      </c>
      <c r="BR17" s="101"/>
      <c r="BS17" s="101"/>
      <c r="BT17" s="101"/>
      <c r="BU17" s="101">
        <f t="shared" ref="BU17:CC17" si="8">AG18</f>
        <v>260</v>
      </c>
      <c r="BV17" s="101">
        <f t="shared" si="8"/>
        <v>200.5</v>
      </c>
      <c r="BW17" s="101">
        <f t="shared" si="8"/>
        <v>124.5</v>
      </c>
      <c r="BX17" s="101">
        <f t="shared" si="8"/>
        <v>62.5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326</v>
      </c>
      <c r="F18" s="149">
        <f t="shared" ref="F18:K18" si="9">C17+D17+E17+F17</f>
        <v>339</v>
      </c>
      <c r="G18" s="149">
        <f t="shared" si="9"/>
        <v>336.5</v>
      </c>
      <c r="H18" s="149">
        <f t="shared" si="9"/>
        <v>344</v>
      </c>
      <c r="I18" s="149">
        <f t="shared" si="9"/>
        <v>350</v>
      </c>
      <c r="J18" s="149">
        <f t="shared" si="9"/>
        <v>341</v>
      </c>
      <c r="K18" s="149">
        <f t="shared" si="9"/>
        <v>341.5</v>
      </c>
      <c r="L18" s="150"/>
      <c r="M18" s="149"/>
      <c r="N18" s="149"/>
      <c r="O18" s="149"/>
      <c r="P18" s="149">
        <f>M17+N17+O17+P17</f>
        <v>306</v>
      </c>
      <c r="Q18" s="149">
        <f t="shared" ref="Q18:AB18" si="10">N17+O17+P17+Q17</f>
        <v>293</v>
      </c>
      <c r="R18" s="149">
        <f t="shared" si="10"/>
        <v>306.5</v>
      </c>
      <c r="S18" s="149">
        <f t="shared" si="10"/>
        <v>301</v>
      </c>
      <c r="T18" s="149">
        <f t="shared" si="10"/>
        <v>302</v>
      </c>
      <c r="U18" s="149">
        <f t="shared" si="10"/>
        <v>292.5</v>
      </c>
      <c r="V18" s="149">
        <f t="shared" si="10"/>
        <v>265.5</v>
      </c>
      <c r="W18" s="149">
        <f t="shared" si="10"/>
        <v>264.5</v>
      </c>
      <c r="X18" s="149">
        <f t="shared" si="10"/>
        <v>269</v>
      </c>
      <c r="Y18" s="149">
        <f t="shared" si="10"/>
        <v>288</v>
      </c>
      <c r="Z18" s="149">
        <f t="shared" si="10"/>
        <v>304</v>
      </c>
      <c r="AA18" s="149">
        <f t="shared" si="10"/>
        <v>315</v>
      </c>
      <c r="AB18" s="149">
        <f t="shared" si="10"/>
        <v>287.5</v>
      </c>
      <c r="AC18" s="150"/>
      <c r="AD18" s="149"/>
      <c r="AE18" s="149"/>
      <c r="AF18" s="149"/>
      <c r="AG18" s="149">
        <f>AD17+AE17+AF17+AG17</f>
        <v>260</v>
      </c>
      <c r="AH18" s="149">
        <f t="shared" ref="AH18:AO18" si="11">AE17+AF17+AG17+AH17</f>
        <v>200.5</v>
      </c>
      <c r="AI18" s="149">
        <f t="shared" si="11"/>
        <v>124.5</v>
      </c>
      <c r="AJ18" s="149">
        <f t="shared" si="11"/>
        <v>62.5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P28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AG28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0.48799999999999999</v>
      </c>
      <c r="H19" s="152"/>
      <c r="I19" s="152" t="s">
        <v>107</v>
      </c>
      <c r="J19" s="153">
        <f>DIRECCIONALIDAD!J21/100</f>
        <v>0.51200000000000001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0.45454545454545453</v>
      </c>
      <c r="V19" s="152"/>
      <c r="W19" s="152"/>
      <c r="X19" s="152"/>
      <c r="Y19" s="152" t="s">
        <v>107</v>
      </c>
      <c r="Z19" s="153">
        <f>DIRECCIONALIDAD!J24/100</f>
        <v>0.54545454545454541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0.48995983935742971</v>
      </c>
      <c r="AL19" s="152"/>
      <c r="AM19" s="152"/>
      <c r="AN19" s="152" t="s">
        <v>107</v>
      </c>
      <c r="AO19" s="155">
        <f>DIRECCIONALIDAD!J27/100</f>
        <v>0.51004016064257029</v>
      </c>
      <c r="AP19" s="92"/>
      <c r="AQ19" s="92"/>
      <c r="AR19" s="92"/>
      <c r="AS19" s="92"/>
      <c r="AT19" s="92"/>
      <c r="AU19" s="92">
        <f t="shared" ref="AU19:BA19" si="15">E23</f>
        <v>946.5</v>
      </c>
      <c r="AV19" s="92">
        <f t="shared" si="15"/>
        <v>1029.5</v>
      </c>
      <c r="AW19" s="92">
        <f t="shared" si="15"/>
        <v>1081</v>
      </c>
      <c r="AX19" s="92">
        <f t="shared" si="15"/>
        <v>1089</v>
      </c>
      <c r="AY19" s="92">
        <f t="shared" si="15"/>
        <v>1119</v>
      </c>
      <c r="AZ19" s="92">
        <f t="shared" si="15"/>
        <v>1068.5</v>
      </c>
      <c r="BA19" s="92">
        <f t="shared" si="15"/>
        <v>1034</v>
      </c>
      <c r="BB19" s="92"/>
      <c r="BC19" s="92"/>
      <c r="BD19" s="92"/>
      <c r="BE19" s="92">
        <f t="shared" ref="BE19:BQ19" si="16">P23</f>
        <v>870.5</v>
      </c>
      <c r="BF19" s="92">
        <f t="shared" si="16"/>
        <v>797</v>
      </c>
      <c r="BG19" s="92">
        <f t="shared" si="16"/>
        <v>767.5</v>
      </c>
      <c r="BH19" s="92">
        <f t="shared" si="16"/>
        <v>751.5</v>
      </c>
      <c r="BI19" s="92">
        <f t="shared" si="16"/>
        <v>772.5</v>
      </c>
      <c r="BJ19" s="92">
        <f t="shared" si="16"/>
        <v>791</v>
      </c>
      <c r="BK19" s="92">
        <f t="shared" si="16"/>
        <v>777</v>
      </c>
      <c r="BL19" s="92">
        <f t="shared" si="16"/>
        <v>791</v>
      </c>
      <c r="BM19" s="92">
        <f t="shared" si="16"/>
        <v>769</v>
      </c>
      <c r="BN19" s="92">
        <f t="shared" si="16"/>
        <v>785.5</v>
      </c>
      <c r="BO19" s="92">
        <f t="shared" si="16"/>
        <v>813.5</v>
      </c>
      <c r="BP19" s="92">
        <f t="shared" si="16"/>
        <v>814.5</v>
      </c>
      <c r="BQ19" s="92">
        <f t="shared" si="16"/>
        <v>858.5</v>
      </c>
      <c r="BR19" s="92"/>
      <c r="BS19" s="92"/>
      <c r="BT19" s="92"/>
      <c r="BU19" s="92">
        <f t="shared" ref="BU19:CC19" si="17">AG23</f>
        <v>857</v>
      </c>
      <c r="BV19" s="92">
        <f t="shared" si="17"/>
        <v>649.5</v>
      </c>
      <c r="BW19" s="92">
        <f t="shared" si="17"/>
        <v>420</v>
      </c>
      <c r="BX19" s="92">
        <f t="shared" si="17"/>
        <v>191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1" t="s">
        <v>149</v>
      </c>
      <c r="B20" s="162">
        <f>MAX(B18:K18)</f>
        <v>350</v>
      </c>
      <c r="C20" s="152" t="s">
        <v>105</v>
      </c>
      <c r="D20" s="163">
        <f>+B20*D19</f>
        <v>0</v>
      </c>
      <c r="E20" s="152"/>
      <c r="F20" s="152" t="s">
        <v>106</v>
      </c>
      <c r="G20" s="163">
        <f>+B20*G19</f>
        <v>170.79999999999998</v>
      </c>
      <c r="H20" s="152"/>
      <c r="I20" s="152" t="s">
        <v>107</v>
      </c>
      <c r="J20" s="163">
        <f>+B20*J19</f>
        <v>179.20000000000002</v>
      </c>
      <c r="K20" s="154"/>
      <c r="L20" s="148"/>
      <c r="M20" s="162">
        <f>MAX(M18:AB18)</f>
        <v>315</v>
      </c>
      <c r="N20" s="152"/>
      <c r="O20" s="152" t="s">
        <v>105</v>
      </c>
      <c r="P20" s="164">
        <f>+M20*P19</f>
        <v>0</v>
      </c>
      <c r="Q20" s="152"/>
      <c r="R20" s="152"/>
      <c r="S20" s="152"/>
      <c r="T20" s="152" t="s">
        <v>106</v>
      </c>
      <c r="U20" s="164">
        <f>+M20*U19</f>
        <v>143.18181818181819</v>
      </c>
      <c r="V20" s="152"/>
      <c r="W20" s="152"/>
      <c r="X20" s="152"/>
      <c r="Y20" s="152" t="s">
        <v>107</v>
      </c>
      <c r="Z20" s="164">
        <f>+M20*Z19</f>
        <v>171.81818181818181</v>
      </c>
      <c r="AA20" s="152"/>
      <c r="AB20" s="154"/>
      <c r="AC20" s="148"/>
      <c r="AD20" s="162">
        <f>MAX(AD18:AO18)</f>
        <v>260</v>
      </c>
      <c r="AE20" s="152" t="s">
        <v>105</v>
      </c>
      <c r="AF20" s="163">
        <f>+AD20*AF19</f>
        <v>0</v>
      </c>
      <c r="AG20" s="152"/>
      <c r="AH20" s="152"/>
      <c r="AI20" s="152"/>
      <c r="AJ20" s="152" t="s">
        <v>106</v>
      </c>
      <c r="AK20" s="163">
        <f>+AD20*AK19</f>
        <v>127.38955823293172</v>
      </c>
      <c r="AL20" s="152"/>
      <c r="AM20" s="152"/>
      <c r="AN20" s="152" t="s">
        <v>107</v>
      </c>
      <c r="AO20" s="165">
        <f>+AD20*AO19</f>
        <v>132.61044176706827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101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E32</f>
        <v>1272.5</v>
      </c>
      <c r="AV21" s="92">
        <f t="shared" si="18"/>
        <v>1368.5</v>
      </c>
      <c r="AW21" s="92">
        <f t="shared" si="18"/>
        <v>1417.5</v>
      </c>
      <c r="AX21" s="92">
        <f t="shared" si="18"/>
        <v>1433</v>
      </c>
      <c r="AY21" s="92">
        <f t="shared" si="18"/>
        <v>1469</v>
      </c>
      <c r="AZ21" s="92">
        <f t="shared" si="18"/>
        <v>1409.5</v>
      </c>
      <c r="BA21" s="92">
        <f t="shared" si="18"/>
        <v>1375.5</v>
      </c>
      <c r="BB21" s="92"/>
      <c r="BC21" s="92"/>
      <c r="BD21" s="92"/>
      <c r="BE21" s="92">
        <f t="shared" ref="BE21:BQ21" si="19">P32</f>
        <v>1176.5</v>
      </c>
      <c r="BF21" s="92">
        <f t="shared" si="19"/>
        <v>1090</v>
      </c>
      <c r="BG21" s="92">
        <f t="shared" si="19"/>
        <v>1074</v>
      </c>
      <c r="BH21" s="92">
        <f t="shared" si="19"/>
        <v>1052.5</v>
      </c>
      <c r="BI21" s="92">
        <f t="shared" si="19"/>
        <v>1074.5</v>
      </c>
      <c r="BJ21" s="92">
        <f t="shared" si="19"/>
        <v>1083.5</v>
      </c>
      <c r="BK21" s="92">
        <f t="shared" si="19"/>
        <v>1042.5</v>
      </c>
      <c r="BL21" s="92">
        <f t="shared" si="19"/>
        <v>1055.5</v>
      </c>
      <c r="BM21" s="92">
        <f t="shared" si="19"/>
        <v>1038</v>
      </c>
      <c r="BN21" s="92">
        <f t="shared" si="19"/>
        <v>1073.5</v>
      </c>
      <c r="BO21" s="92">
        <f t="shared" si="19"/>
        <v>1117.5</v>
      </c>
      <c r="BP21" s="92">
        <f t="shared" si="19"/>
        <v>1129.5</v>
      </c>
      <c r="BQ21" s="92">
        <f t="shared" si="19"/>
        <v>1146</v>
      </c>
      <c r="BR21" s="92"/>
      <c r="BS21" s="92"/>
      <c r="BT21" s="92"/>
      <c r="BU21" s="92">
        <f t="shared" ref="BU21:CC21" si="20">AG32</f>
        <v>1117</v>
      </c>
      <c r="BV21" s="92">
        <f t="shared" si="20"/>
        <v>850</v>
      </c>
      <c r="BW21" s="92">
        <f t="shared" si="20"/>
        <v>544.5</v>
      </c>
      <c r="BX21" s="92">
        <f t="shared" si="20"/>
        <v>253.5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102</v>
      </c>
      <c r="B22" s="149">
        <f>'G-3'!F10</f>
        <v>193.5</v>
      </c>
      <c r="C22" s="149">
        <f>'G-3'!F11</f>
        <v>227.5</v>
      </c>
      <c r="D22" s="149">
        <f>'G-3'!F12</f>
        <v>265.5</v>
      </c>
      <c r="E22" s="149">
        <f>'G-3'!F13</f>
        <v>260</v>
      </c>
      <c r="F22" s="149">
        <f>'G-3'!F14</f>
        <v>276.5</v>
      </c>
      <c r="G22" s="149">
        <f>'G-3'!F15</f>
        <v>279</v>
      </c>
      <c r="H22" s="149">
        <f>'G-3'!F16</f>
        <v>273.5</v>
      </c>
      <c r="I22" s="149">
        <f>'G-3'!F17</f>
        <v>290</v>
      </c>
      <c r="J22" s="149">
        <f>'G-3'!F18</f>
        <v>226</v>
      </c>
      <c r="K22" s="149">
        <f>'G-3'!F19</f>
        <v>244.5</v>
      </c>
      <c r="L22" s="150"/>
      <c r="M22" s="149">
        <f>'G-3'!F20</f>
        <v>249.5</v>
      </c>
      <c r="N22" s="149">
        <f>'G-3'!F21</f>
        <v>235</v>
      </c>
      <c r="O22" s="149">
        <f>'G-3'!F22</f>
        <v>209</v>
      </c>
      <c r="P22" s="149">
        <f>'G-3'!M10</f>
        <v>177</v>
      </c>
      <c r="Q22" s="149">
        <f>'G-3'!M11</f>
        <v>176</v>
      </c>
      <c r="R22" s="149">
        <f>'G-3'!M12</f>
        <v>205.5</v>
      </c>
      <c r="S22" s="149">
        <f>'G-3'!M13</f>
        <v>193</v>
      </c>
      <c r="T22" s="149">
        <f>'G-3'!M14</f>
        <v>198</v>
      </c>
      <c r="U22" s="149">
        <f>'G-3'!M15</f>
        <v>194.5</v>
      </c>
      <c r="V22" s="149">
        <f>'G-3'!M16</f>
        <v>191.5</v>
      </c>
      <c r="W22" s="149">
        <f>'G-3'!M17</f>
        <v>207</v>
      </c>
      <c r="X22" s="149">
        <f>'G-3'!M18</f>
        <v>176</v>
      </c>
      <c r="Y22" s="149">
        <f>'G-3'!M19</f>
        <v>211</v>
      </c>
      <c r="Z22" s="149">
        <f>'G-3'!M20</f>
        <v>219.5</v>
      </c>
      <c r="AA22" s="149">
        <f>'G-3'!M21</f>
        <v>208</v>
      </c>
      <c r="AB22" s="149">
        <f>'G-3'!M22</f>
        <v>220</v>
      </c>
      <c r="AC22" s="150"/>
      <c r="AD22" s="149">
        <f>'G-3'!T10</f>
        <v>207.5</v>
      </c>
      <c r="AE22" s="149">
        <f>'G-3'!T11</f>
        <v>229.5</v>
      </c>
      <c r="AF22" s="149">
        <f>'G-3'!T12</f>
        <v>229</v>
      </c>
      <c r="AG22" s="149">
        <f>'G-3'!T13</f>
        <v>191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103</v>
      </c>
      <c r="B23" s="149"/>
      <c r="C23" s="149"/>
      <c r="D23" s="149"/>
      <c r="E23" s="149">
        <f>B22+C22+D22+E22</f>
        <v>946.5</v>
      </c>
      <c r="F23" s="149">
        <f t="shared" ref="F23:K23" si="21">C22+D22+E22+F22</f>
        <v>1029.5</v>
      </c>
      <c r="G23" s="149">
        <f t="shared" si="21"/>
        <v>1081</v>
      </c>
      <c r="H23" s="149">
        <f t="shared" si="21"/>
        <v>1089</v>
      </c>
      <c r="I23" s="149">
        <f t="shared" si="21"/>
        <v>1119</v>
      </c>
      <c r="J23" s="149">
        <f t="shared" si="21"/>
        <v>1068.5</v>
      </c>
      <c r="K23" s="149">
        <f t="shared" si="21"/>
        <v>1034</v>
      </c>
      <c r="L23" s="150"/>
      <c r="M23" s="149"/>
      <c r="N23" s="149"/>
      <c r="O23" s="149"/>
      <c r="P23" s="149">
        <f>M22+N22+O22+P22</f>
        <v>870.5</v>
      </c>
      <c r="Q23" s="149">
        <f t="shared" ref="Q23:AB23" si="22">N22+O22+P22+Q22</f>
        <v>797</v>
      </c>
      <c r="R23" s="149">
        <f t="shared" si="22"/>
        <v>767.5</v>
      </c>
      <c r="S23" s="149">
        <f t="shared" si="22"/>
        <v>751.5</v>
      </c>
      <c r="T23" s="149">
        <f t="shared" si="22"/>
        <v>772.5</v>
      </c>
      <c r="U23" s="149">
        <f t="shared" si="22"/>
        <v>791</v>
      </c>
      <c r="V23" s="149">
        <f t="shared" si="22"/>
        <v>777</v>
      </c>
      <c r="W23" s="149">
        <f t="shared" si="22"/>
        <v>791</v>
      </c>
      <c r="X23" s="149">
        <f t="shared" si="22"/>
        <v>769</v>
      </c>
      <c r="Y23" s="149">
        <f t="shared" si="22"/>
        <v>785.5</v>
      </c>
      <c r="Z23" s="149">
        <f t="shared" si="22"/>
        <v>813.5</v>
      </c>
      <c r="AA23" s="149">
        <f t="shared" si="22"/>
        <v>814.5</v>
      </c>
      <c r="AB23" s="149">
        <f t="shared" si="22"/>
        <v>858.5</v>
      </c>
      <c r="AC23" s="150"/>
      <c r="AD23" s="149"/>
      <c r="AE23" s="149"/>
      <c r="AF23" s="149"/>
      <c r="AG23" s="149">
        <f>AD22+AE22+AF22+AG22</f>
        <v>857</v>
      </c>
      <c r="AH23" s="149">
        <f t="shared" ref="AH23:AO23" si="23">AE22+AF22+AG22+AH22</f>
        <v>649.5</v>
      </c>
      <c r="AI23" s="149">
        <f t="shared" si="23"/>
        <v>420</v>
      </c>
      <c r="AJ23" s="149">
        <f t="shared" si="23"/>
        <v>191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104</v>
      </c>
      <c r="B24" s="151"/>
      <c r="C24" s="152" t="s">
        <v>105</v>
      </c>
      <c r="D24" s="153">
        <f>DIRECCIONALIDAD!J28/100</f>
        <v>0.22823779193205943</v>
      </c>
      <c r="E24" s="152"/>
      <c r="F24" s="152" t="s">
        <v>106</v>
      </c>
      <c r="G24" s="153">
        <f>DIRECCIONALIDAD!J29/100</f>
        <v>0.7717622080679406</v>
      </c>
      <c r="H24" s="152"/>
      <c r="I24" s="152" t="s">
        <v>107</v>
      </c>
      <c r="J24" s="153">
        <f>DIRECCIONALIDAD!J30/100</f>
        <v>0</v>
      </c>
      <c r="K24" s="154"/>
      <c r="L24" s="148"/>
      <c r="M24" s="151"/>
      <c r="N24" s="152"/>
      <c r="O24" s="152" t="s">
        <v>105</v>
      </c>
      <c r="P24" s="153">
        <f>DIRECCIONALIDAD!J31/100</f>
        <v>0.2207943925233645</v>
      </c>
      <c r="Q24" s="152"/>
      <c r="R24" s="152"/>
      <c r="S24" s="152"/>
      <c r="T24" s="152" t="s">
        <v>106</v>
      </c>
      <c r="U24" s="153">
        <f>DIRECCIONALIDAD!J32/100</f>
        <v>0.77920560747663548</v>
      </c>
      <c r="V24" s="152"/>
      <c r="W24" s="152"/>
      <c r="X24" s="152"/>
      <c r="Y24" s="152" t="s">
        <v>107</v>
      </c>
      <c r="Z24" s="153">
        <f>DIRECCIONALIDAD!J33/100</f>
        <v>0</v>
      </c>
      <c r="AA24" s="152"/>
      <c r="AB24" s="152"/>
      <c r="AC24" s="148"/>
      <c r="AD24" s="151"/>
      <c r="AE24" s="152" t="s">
        <v>105</v>
      </c>
      <c r="AF24" s="153">
        <f>DIRECCIONALIDAD!J34/100</f>
        <v>0.22380952380952382</v>
      </c>
      <c r="AG24" s="152"/>
      <c r="AH24" s="152"/>
      <c r="AI24" s="152"/>
      <c r="AJ24" s="152" t="s">
        <v>106</v>
      </c>
      <c r="AK24" s="153">
        <f>DIRECCIONALIDAD!J35/100</f>
        <v>0.77619047619047621</v>
      </c>
      <c r="AL24" s="152"/>
      <c r="AM24" s="152"/>
      <c r="AN24" s="152" t="s">
        <v>107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149</v>
      </c>
      <c r="B25" s="162">
        <f>MAX(B23:K23)</f>
        <v>1119</v>
      </c>
      <c r="C25" s="152" t="s">
        <v>105</v>
      </c>
      <c r="D25" s="163">
        <f>+B25*D24</f>
        <v>255.3980891719745</v>
      </c>
      <c r="E25" s="152"/>
      <c r="F25" s="152" t="s">
        <v>106</v>
      </c>
      <c r="G25" s="163">
        <f>+B25*G24</f>
        <v>863.60191082802555</v>
      </c>
      <c r="H25" s="152"/>
      <c r="I25" s="152" t="s">
        <v>107</v>
      </c>
      <c r="J25" s="163">
        <f>+B25*J24</f>
        <v>0</v>
      </c>
      <c r="K25" s="154"/>
      <c r="L25" s="148"/>
      <c r="M25" s="162">
        <f>MAX(M23:AB23)</f>
        <v>870.5</v>
      </c>
      <c r="N25" s="152"/>
      <c r="O25" s="152" t="s">
        <v>105</v>
      </c>
      <c r="P25" s="164">
        <f>+M25*P24</f>
        <v>192.2015186915888</v>
      </c>
      <c r="Q25" s="152"/>
      <c r="R25" s="152"/>
      <c r="S25" s="152"/>
      <c r="T25" s="152" t="s">
        <v>106</v>
      </c>
      <c r="U25" s="164">
        <f>+M25*U24</f>
        <v>678.29848130841117</v>
      </c>
      <c r="V25" s="152"/>
      <c r="W25" s="152"/>
      <c r="X25" s="152"/>
      <c r="Y25" s="152" t="s">
        <v>107</v>
      </c>
      <c r="Z25" s="164">
        <f>+M25*Z24</f>
        <v>0</v>
      </c>
      <c r="AA25" s="152"/>
      <c r="AB25" s="154"/>
      <c r="AC25" s="148"/>
      <c r="AD25" s="162">
        <f>MAX(AD23:AO23)</f>
        <v>857</v>
      </c>
      <c r="AE25" s="152" t="s">
        <v>105</v>
      </c>
      <c r="AF25" s="163">
        <f>+AD25*AF24</f>
        <v>191.8047619047619</v>
      </c>
      <c r="AG25" s="152"/>
      <c r="AH25" s="152"/>
      <c r="AI25" s="152"/>
      <c r="AJ25" s="152" t="s">
        <v>106</v>
      </c>
      <c r="AK25" s="163">
        <f>+AD25*AK24</f>
        <v>665.1952380952381</v>
      </c>
      <c r="AL25" s="152"/>
      <c r="AM25" s="152"/>
      <c r="AN25" s="152" t="s">
        <v>107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101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102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50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50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103</v>
      </c>
      <c r="B28" s="149"/>
      <c r="C28" s="149"/>
      <c r="D28" s="149"/>
      <c r="E28" s="149">
        <f>B27+C27+D27+E27</f>
        <v>0</v>
      </c>
      <c r="F28" s="149">
        <f t="shared" ref="F28:K28" si="24">C27+D27+E27+F27</f>
        <v>0</v>
      </c>
      <c r="G28" s="149">
        <f t="shared" si="24"/>
        <v>0</v>
      </c>
      <c r="H28" s="149">
        <f t="shared" si="24"/>
        <v>0</v>
      </c>
      <c r="I28" s="149">
        <f t="shared" si="24"/>
        <v>0</v>
      </c>
      <c r="J28" s="149">
        <f t="shared" si="24"/>
        <v>0</v>
      </c>
      <c r="K28" s="149">
        <f t="shared" si="24"/>
        <v>0</v>
      </c>
      <c r="L28" s="150"/>
      <c r="M28" s="149"/>
      <c r="N28" s="149"/>
      <c r="O28" s="149"/>
      <c r="P28" s="149">
        <f>M27+N27+O27+P27</f>
        <v>0</v>
      </c>
      <c r="Q28" s="149">
        <f t="shared" ref="Q28:AB28" si="25">N27+O27+P27+Q27</f>
        <v>0</v>
      </c>
      <c r="R28" s="149">
        <f t="shared" si="25"/>
        <v>0</v>
      </c>
      <c r="S28" s="149">
        <f t="shared" si="25"/>
        <v>0</v>
      </c>
      <c r="T28" s="149">
        <f t="shared" si="25"/>
        <v>0</v>
      </c>
      <c r="U28" s="149">
        <f t="shared" si="25"/>
        <v>0</v>
      </c>
      <c r="V28" s="149">
        <f t="shared" si="25"/>
        <v>0</v>
      </c>
      <c r="W28" s="149">
        <f t="shared" si="25"/>
        <v>0</v>
      </c>
      <c r="X28" s="149">
        <f t="shared" si="25"/>
        <v>0</v>
      </c>
      <c r="Y28" s="149">
        <f t="shared" si="25"/>
        <v>0</v>
      </c>
      <c r="Z28" s="149">
        <f t="shared" si="25"/>
        <v>0</v>
      </c>
      <c r="AA28" s="149">
        <f t="shared" si="25"/>
        <v>0</v>
      </c>
      <c r="AB28" s="149">
        <f t="shared" si="25"/>
        <v>0</v>
      </c>
      <c r="AC28" s="150"/>
      <c r="AD28" s="149"/>
      <c r="AE28" s="149"/>
      <c r="AF28" s="149"/>
      <c r="AG28" s="149">
        <f>AD27+AE27+AF27+AG27</f>
        <v>0</v>
      </c>
      <c r="AH28" s="149">
        <f t="shared" ref="AH28:AO28" si="26">AE27+AF27+AG27+AH27</f>
        <v>0</v>
      </c>
      <c r="AI28" s="149">
        <f t="shared" si="26"/>
        <v>0</v>
      </c>
      <c r="AJ28" s="149">
        <f t="shared" si="26"/>
        <v>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104</v>
      </c>
      <c r="B29" s="151"/>
      <c r="C29" s="152" t="s">
        <v>105</v>
      </c>
      <c r="D29" s="153">
        <f>DIRECCIONALIDAD!J37/100</f>
        <v>0</v>
      </c>
      <c r="E29" s="152"/>
      <c r="F29" s="152" t="s">
        <v>106</v>
      </c>
      <c r="G29" s="153">
        <f>DIRECCIONALIDAD!J38/100</f>
        <v>0</v>
      </c>
      <c r="H29" s="152"/>
      <c r="I29" s="152" t="s">
        <v>107</v>
      </c>
      <c r="J29" s="153">
        <f>DIRECCIONALIDAD!J39/100</f>
        <v>0</v>
      </c>
      <c r="K29" s="154"/>
      <c r="L29" s="148"/>
      <c r="M29" s="151"/>
      <c r="N29" s="152"/>
      <c r="O29" s="152" t="s">
        <v>105</v>
      </c>
      <c r="P29" s="153">
        <f>DIRECCIONALIDAD!J40/100</f>
        <v>0</v>
      </c>
      <c r="Q29" s="152"/>
      <c r="R29" s="152"/>
      <c r="S29" s="152"/>
      <c r="T29" s="152" t="s">
        <v>106</v>
      </c>
      <c r="U29" s="153">
        <f>DIRECCIONALIDAD!J41/100</f>
        <v>0</v>
      </c>
      <c r="V29" s="152"/>
      <c r="W29" s="152"/>
      <c r="X29" s="152"/>
      <c r="Y29" s="152" t="s">
        <v>107</v>
      </c>
      <c r="Z29" s="153">
        <f>DIRECCIONALIDAD!J42/100</f>
        <v>0</v>
      </c>
      <c r="AA29" s="152"/>
      <c r="AB29" s="154"/>
      <c r="AC29" s="148"/>
      <c r="AD29" s="151"/>
      <c r="AE29" s="152" t="s">
        <v>105</v>
      </c>
      <c r="AF29" s="153">
        <f>DIRECCIONALIDAD!J43/100</f>
        <v>0</v>
      </c>
      <c r="AG29" s="152"/>
      <c r="AH29" s="152"/>
      <c r="AI29" s="152"/>
      <c r="AJ29" s="152" t="s">
        <v>106</v>
      </c>
      <c r="AK29" s="153">
        <f>DIRECCIONALIDAD!J44/100</f>
        <v>0</v>
      </c>
      <c r="AL29" s="152"/>
      <c r="AM29" s="152"/>
      <c r="AN29" s="152" t="s">
        <v>107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246" t="s">
        <v>101</v>
      </c>
      <c r="U30" s="246"/>
      <c r="V30" s="147" t="s">
        <v>108</v>
      </c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102</v>
      </c>
      <c r="B31" s="149">
        <f>B13+B17+B22+B27</f>
        <v>265.5</v>
      </c>
      <c r="C31" s="149">
        <f t="shared" ref="C31:K31" si="27">C13+C17+C22+C27</f>
        <v>314</v>
      </c>
      <c r="D31" s="149">
        <f t="shared" si="27"/>
        <v>351.5</v>
      </c>
      <c r="E31" s="149">
        <f t="shared" si="27"/>
        <v>341.5</v>
      </c>
      <c r="F31" s="149">
        <f t="shared" si="27"/>
        <v>361.5</v>
      </c>
      <c r="G31" s="149">
        <f t="shared" si="27"/>
        <v>363</v>
      </c>
      <c r="H31" s="149">
        <f t="shared" si="27"/>
        <v>367</v>
      </c>
      <c r="I31" s="149">
        <f t="shared" si="27"/>
        <v>377.5</v>
      </c>
      <c r="J31" s="149">
        <f t="shared" si="27"/>
        <v>302</v>
      </c>
      <c r="K31" s="149">
        <f t="shared" si="27"/>
        <v>329</v>
      </c>
      <c r="L31" s="150"/>
      <c r="M31" s="149">
        <f>M13+M17+M22+M27</f>
        <v>331.5</v>
      </c>
      <c r="N31" s="149">
        <f t="shared" ref="N31:AB31" si="28">N13+N17+N22+N27</f>
        <v>309.5</v>
      </c>
      <c r="O31" s="149">
        <f t="shared" si="28"/>
        <v>285.5</v>
      </c>
      <c r="P31" s="149">
        <f t="shared" si="28"/>
        <v>250</v>
      </c>
      <c r="Q31" s="149">
        <f t="shared" si="28"/>
        <v>245</v>
      </c>
      <c r="R31" s="149">
        <f t="shared" si="28"/>
        <v>293.5</v>
      </c>
      <c r="S31" s="149">
        <f t="shared" si="28"/>
        <v>264</v>
      </c>
      <c r="T31" s="149">
        <f t="shared" si="28"/>
        <v>272</v>
      </c>
      <c r="U31" s="149">
        <f t="shared" si="28"/>
        <v>254</v>
      </c>
      <c r="V31" s="149">
        <f t="shared" si="28"/>
        <v>252.5</v>
      </c>
      <c r="W31" s="149">
        <f t="shared" si="28"/>
        <v>277</v>
      </c>
      <c r="X31" s="149">
        <f t="shared" si="28"/>
        <v>254.5</v>
      </c>
      <c r="Y31" s="149">
        <f t="shared" si="28"/>
        <v>289.5</v>
      </c>
      <c r="Z31" s="149">
        <f t="shared" si="28"/>
        <v>296.5</v>
      </c>
      <c r="AA31" s="149">
        <f t="shared" si="28"/>
        <v>289</v>
      </c>
      <c r="AB31" s="149">
        <f t="shared" si="28"/>
        <v>271</v>
      </c>
      <c r="AC31" s="150"/>
      <c r="AD31" s="149">
        <f>AD13+AD17+AD22+AD27</f>
        <v>267</v>
      </c>
      <c r="AE31" s="149">
        <f t="shared" ref="AE31:AO31" si="29">AE13+AE17+AE22+AE27</f>
        <v>305.5</v>
      </c>
      <c r="AF31" s="149">
        <f t="shared" si="29"/>
        <v>291</v>
      </c>
      <c r="AG31" s="149">
        <f t="shared" si="29"/>
        <v>253.5</v>
      </c>
      <c r="AH31" s="149">
        <f t="shared" si="29"/>
        <v>0</v>
      </c>
      <c r="AI31" s="149">
        <f t="shared" si="29"/>
        <v>0</v>
      </c>
      <c r="AJ31" s="149">
        <f t="shared" si="29"/>
        <v>0</v>
      </c>
      <c r="AK31" s="149">
        <f t="shared" si="29"/>
        <v>0</v>
      </c>
      <c r="AL31" s="149">
        <f t="shared" si="29"/>
        <v>0</v>
      </c>
      <c r="AM31" s="149">
        <f t="shared" si="29"/>
        <v>0</v>
      </c>
      <c r="AN31" s="149">
        <f t="shared" si="29"/>
        <v>0</v>
      </c>
      <c r="AO31" s="149">
        <f t="shared" si="29"/>
        <v>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103</v>
      </c>
      <c r="B32" s="149"/>
      <c r="C32" s="149"/>
      <c r="D32" s="149"/>
      <c r="E32" s="149">
        <f>B31+C31+D31+E31</f>
        <v>1272.5</v>
      </c>
      <c r="F32" s="149">
        <f t="shared" ref="F32:K32" si="30">C31+D31+E31+F31</f>
        <v>1368.5</v>
      </c>
      <c r="G32" s="149">
        <f t="shared" si="30"/>
        <v>1417.5</v>
      </c>
      <c r="H32" s="149">
        <f t="shared" si="30"/>
        <v>1433</v>
      </c>
      <c r="I32" s="149">
        <f t="shared" si="30"/>
        <v>1469</v>
      </c>
      <c r="J32" s="149">
        <f t="shared" si="30"/>
        <v>1409.5</v>
      </c>
      <c r="K32" s="149">
        <f t="shared" si="30"/>
        <v>1375.5</v>
      </c>
      <c r="L32" s="150"/>
      <c r="M32" s="149"/>
      <c r="N32" s="149"/>
      <c r="O32" s="149"/>
      <c r="P32" s="149">
        <f>M31+N31+O31+P31</f>
        <v>1176.5</v>
      </c>
      <c r="Q32" s="149">
        <f t="shared" ref="Q32:AB32" si="31">N31+O31+P31+Q31</f>
        <v>1090</v>
      </c>
      <c r="R32" s="149">
        <f t="shared" si="31"/>
        <v>1074</v>
      </c>
      <c r="S32" s="149">
        <f t="shared" si="31"/>
        <v>1052.5</v>
      </c>
      <c r="T32" s="149">
        <f t="shared" si="31"/>
        <v>1074.5</v>
      </c>
      <c r="U32" s="149">
        <f t="shared" si="31"/>
        <v>1083.5</v>
      </c>
      <c r="V32" s="149">
        <f t="shared" si="31"/>
        <v>1042.5</v>
      </c>
      <c r="W32" s="149">
        <f t="shared" si="31"/>
        <v>1055.5</v>
      </c>
      <c r="X32" s="149">
        <f t="shared" si="31"/>
        <v>1038</v>
      </c>
      <c r="Y32" s="149">
        <f t="shared" si="31"/>
        <v>1073.5</v>
      </c>
      <c r="Z32" s="149">
        <f t="shared" si="31"/>
        <v>1117.5</v>
      </c>
      <c r="AA32" s="149">
        <f t="shared" si="31"/>
        <v>1129.5</v>
      </c>
      <c r="AB32" s="149">
        <f t="shared" si="31"/>
        <v>1146</v>
      </c>
      <c r="AC32" s="150"/>
      <c r="AD32" s="149"/>
      <c r="AE32" s="149"/>
      <c r="AF32" s="149"/>
      <c r="AG32" s="149">
        <f>AD31+AE31+AF31+AG31</f>
        <v>1117</v>
      </c>
      <c r="AH32" s="149">
        <f t="shared" ref="AH32:AO32" si="32">AE31+AF31+AG31+AH31</f>
        <v>850</v>
      </c>
      <c r="AI32" s="149">
        <f t="shared" si="32"/>
        <v>544.5</v>
      </c>
      <c r="AJ32" s="149">
        <f t="shared" si="32"/>
        <v>253.5</v>
      </c>
      <c r="AK32" s="149">
        <f t="shared" si="32"/>
        <v>0</v>
      </c>
      <c r="AL32" s="149">
        <f t="shared" si="32"/>
        <v>0</v>
      </c>
      <c r="AM32" s="149">
        <f t="shared" si="32"/>
        <v>0</v>
      </c>
      <c r="AN32" s="149">
        <f t="shared" si="32"/>
        <v>0</v>
      </c>
      <c r="AO32" s="149">
        <f t="shared" si="32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7"/>
      <c r="R34" s="247"/>
      <c r="S34" s="247"/>
      <c r="T34" s="247"/>
      <c r="U34" s="247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2016-08-04T20:58:37Z</cp:lastPrinted>
  <dcterms:created xsi:type="dcterms:W3CDTF">1998-04-02T13:38:56Z</dcterms:created>
  <dcterms:modified xsi:type="dcterms:W3CDTF">2020-10-03T19:15:57Z</dcterms:modified>
</cp:coreProperties>
</file>